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erge1" sheetId="1" r:id="rId3"/>
    <sheet state="visible" name="Merge2" sheetId="2" r:id="rId4"/>
    <sheet state="visible" name="Placings" sheetId="3" r:id="rId5"/>
  </sheets>
  <definedNames>
    <definedName hidden="1" localSheetId="2" name="_xlnm._FilterDatabase">Placings!$B$1:$BA$60</definedName>
    <definedName hidden="1" localSheetId="0" name="_xlnm._FilterDatabase">Merge1!$A$1:$I$67</definedName>
  </definedNames>
  <calcPr/>
</workbook>
</file>

<file path=xl/sharedStrings.xml><?xml version="1.0" encoding="utf-8"?>
<sst xmlns="http://schemas.openxmlformats.org/spreadsheetml/2006/main" count="1178" uniqueCount="203">
  <si>
    <t>Sort data</t>
  </si>
  <si>
    <t>Flight</t>
  </si>
  <si>
    <t>Name</t>
  </si>
  <si>
    <t>Age</t>
  </si>
  <si>
    <t>Div</t>
  </si>
  <si>
    <t>BWt (Lb)</t>
  </si>
  <si>
    <t>WtCls (Lb)</t>
  </si>
  <si>
    <t>Glossbrenner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</si>
  <si>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</si>
  <si>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</si>
  <si>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</si>
  <si>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</si>
  <si>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</si>
  <si>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</si>
  <si>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</si>
  <si>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</si>
  <si>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</si>
  <si>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</si>
  <si>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</si>
  <si>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</si>
  <si>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</si>
  <si>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</si>
  <si>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</si>
  <si>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</si>
  <si>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</si>
  <si>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</si>
  <si>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</si>
  <si>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</si>
  <si>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</si>
  <si>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</si>
  <si>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</si>
  <si>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</si>
  <si>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</si>
  <si>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Gear</t>
  </si>
  <si>
    <t>Tested</t>
  </si>
  <si>
    <t>Event check</t>
  </si>
  <si>
    <t>sort #</t>
  </si>
  <si>
    <t>lbs/kg</t>
  </si>
  <si>
    <t>Push Pull Total</t>
  </si>
  <si>
    <t>M/F</t>
  </si>
  <si>
    <t>valid score?</t>
  </si>
  <si>
    <t>scoring value</t>
  </si>
  <si>
    <t>rank</t>
  </si>
  <si>
    <t>Div wt</t>
  </si>
  <si>
    <t>Div rank</t>
  </si>
  <si>
    <t>place</t>
  </si>
  <si>
    <t>bwt</t>
  </si>
  <si>
    <t>bwt rank</t>
  </si>
  <si>
    <t>abs score</t>
  </si>
  <si>
    <t>Division</t>
  </si>
  <si>
    <t>Weight Class</t>
  </si>
  <si>
    <t>Squat</t>
  </si>
  <si>
    <t>Bench</t>
  </si>
  <si>
    <t>Deadlift</t>
  </si>
  <si>
    <t>Total</t>
  </si>
  <si>
    <t xml:space="preserve"> </t>
  </si>
  <si>
    <t>Laura Hatzenbuhler</t>
  </si>
  <si>
    <t>F-M3</t>
  </si>
  <si>
    <t>age</t>
  </si>
  <si>
    <t>RAW</t>
  </si>
  <si>
    <t>AAPF</t>
  </si>
  <si>
    <t>score</t>
  </si>
  <si>
    <t>B</t>
  </si>
  <si>
    <t>Rita Carlsson</t>
  </si>
  <si>
    <t>F-M6</t>
  </si>
  <si>
    <t>13O</t>
  </si>
  <si>
    <t>0</t>
  </si>
  <si>
    <t>F</t>
  </si>
  <si>
    <t>F1</t>
  </si>
  <si>
    <t>Dawn Hickman</t>
  </si>
  <si>
    <t>F-M2</t>
  </si>
  <si>
    <t>7O</t>
  </si>
  <si>
    <t>D</t>
  </si>
  <si>
    <t>F2</t>
  </si>
  <si>
    <t>C</t>
  </si>
  <si>
    <t>Brad Neitzel</t>
  </si>
  <si>
    <t>M-O</t>
  </si>
  <si>
    <t>21I</t>
  </si>
  <si>
    <t>3</t>
  </si>
  <si>
    <t>M</t>
  </si>
  <si>
    <t>Noah Young</t>
  </si>
  <si>
    <t>M-T1</t>
  </si>
  <si>
    <t>M1</t>
  </si>
  <si>
    <t>Colton Magers</t>
  </si>
  <si>
    <t>M-JR</t>
  </si>
  <si>
    <t>16O</t>
  </si>
  <si>
    <t>1</t>
  </si>
  <si>
    <t>M2</t>
  </si>
  <si>
    <t>Flt D</t>
  </si>
  <si>
    <t>Megan Fahy</t>
  </si>
  <si>
    <t>Joe Grosz</t>
  </si>
  <si>
    <t>F-JR</t>
  </si>
  <si>
    <t>14I</t>
  </si>
  <si>
    <t>APF</t>
  </si>
  <si>
    <t>2</t>
  </si>
  <si>
    <t>M3</t>
  </si>
  <si>
    <t>John Lenz</t>
  </si>
  <si>
    <t>M-M1</t>
  </si>
  <si>
    <t>Abby Russi</t>
  </si>
  <si>
    <t>F-S</t>
  </si>
  <si>
    <t>Patty Garber</t>
  </si>
  <si>
    <t>F-M4</t>
  </si>
  <si>
    <t>11O</t>
  </si>
  <si>
    <t>Chris Senger</t>
  </si>
  <si>
    <t>F3</t>
  </si>
  <si>
    <t>Casey Saunders</t>
  </si>
  <si>
    <t>18O</t>
  </si>
  <si>
    <t>Rachel Nutter</t>
  </si>
  <si>
    <t>SHW</t>
  </si>
  <si>
    <t>EQPT</t>
  </si>
  <si>
    <t/>
  </si>
  <si>
    <t>Gloss</t>
  </si>
  <si>
    <t>Sam Jacobs</t>
  </si>
  <si>
    <t>17O</t>
  </si>
  <si>
    <t>Thomas Strang</t>
  </si>
  <si>
    <t>M-M7</t>
  </si>
  <si>
    <t>E. J. Avalos</t>
  </si>
  <si>
    <t>Alex Ortiz</t>
  </si>
  <si>
    <t>M-M2</t>
  </si>
  <si>
    <t>11I</t>
  </si>
  <si>
    <t>Casey Day</t>
  </si>
  <si>
    <t>13I</t>
  </si>
  <si>
    <t>Curtis Krump</t>
  </si>
  <si>
    <t>19O</t>
  </si>
  <si>
    <t>A</t>
  </si>
  <si>
    <t>Sheri Styles</t>
  </si>
  <si>
    <t>F-O</t>
  </si>
  <si>
    <t>15O</t>
  </si>
  <si>
    <t>H</t>
  </si>
  <si>
    <t>Brandon Mitzel</t>
  </si>
  <si>
    <t>12O</t>
  </si>
  <si>
    <t>Levi Cater</t>
  </si>
  <si>
    <t>21O</t>
  </si>
  <si>
    <t>PP Total</t>
  </si>
  <si>
    <t>Bench Total</t>
  </si>
  <si>
    <t>Deadlift Total</t>
  </si>
  <si>
    <t>Joel Dircks</t>
  </si>
  <si>
    <t>M-S</t>
  </si>
  <si>
    <t>23I</t>
  </si>
  <si>
    <t>4</t>
  </si>
  <si>
    <t>Classic Raw</t>
  </si>
  <si>
    <t>Greg Smith</t>
  </si>
  <si>
    <t>status</t>
  </si>
  <si>
    <t>Walter Leher</t>
  </si>
  <si>
    <t>Bench  4</t>
  </si>
  <si>
    <t>16I</t>
  </si>
  <si>
    <t>Sean Maly</t>
  </si>
  <si>
    <t>Alex Binkley</t>
  </si>
  <si>
    <t>Belinda Clary</t>
  </si>
  <si>
    <t>F-M1</t>
  </si>
  <si>
    <t>Gini Pilles</t>
  </si>
  <si>
    <t>Fred Clary</t>
  </si>
  <si>
    <t>M-M3</t>
  </si>
  <si>
    <t>20I</t>
  </si>
  <si>
    <t>Kayla Forcier</t>
  </si>
  <si>
    <t>8O</t>
  </si>
  <si>
    <t>Jim Jarvis</t>
  </si>
  <si>
    <t>14O</t>
  </si>
  <si>
    <t>Kelly Vogel</t>
  </si>
  <si>
    <t>Alyssa Klein</t>
  </si>
  <si>
    <t>10O</t>
  </si>
  <si>
    <t>Amanda Weninger</t>
  </si>
  <si>
    <t>Roman Esparza</t>
  </si>
  <si>
    <t>19I</t>
  </si>
  <si>
    <t>J. R. Bolger</t>
  </si>
  <si>
    <t>18M</t>
  </si>
  <si>
    <t>Erin Farber</t>
  </si>
  <si>
    <t>Raw</t>
  </si>
  <si>
    <t>Pat Elkin</t>
  </si>
  <si>
    <t>Alexis Ortiz</t>
  </si>
  <si>
    <t>F-T3</t>
  </si>
  <si>
    <t>Siera Brown</t>
  </si>
  <si>
    <t>Erin Westby</t>
  </si>
  <si>
    <t>Amelia Campbell</t>
  </si>
  <si>
    <t>Taylor Hewitt</t>
  </si>
  <si>
    <t>Karla Jager</t>
  </si>
  <si>
    <t>Joseph Lovely</t>
  </si>
  <si>
    <t>Ann Lenz</t>
  </si>
  <si>
    <t>9O</t>
  </si>
  <si>
    <t>Zackery Shea</t>
  </si>
  <si>
    <t>Rachel Harold</t>
  </si>
  <si>
    <t>Jerry Hatzenbuhler</t>
  </si>
  <si>
    <t>Barb Welp</t>
  </si>
  <si>
    <t>Michael Owen</t>
  </si>
  <si>
    <t>24O</t>
  </si>
  <si>
    <t>Mandy Rolstand</t>
  </si>
  <si>
    <t>Sydney Elling</t>
  </si>
  <si>
    <t>Sara Wussow</t>
  </si>
  <si>
    <t>Tim Young</t>
  </si>
  <si>
    <t>Phillip Schmidt</t>
  </si>
  <si>
    <t>Kelly Rudolf</t>
  </si>
  <si>
    <t>5</t>
  </si>
  <si>
    <t>Steve Boring</t>
  </si>
  <si>
    <t>Carl Lindlauf</t>
  </si>
  <si>
    <t>Cory Clapper</t>
  </si>
  <si>
    <t>Cody Campbell</t>
  </si>
  <si>
    <t>Steve Brock</t>
  </si>
  <si>
    <t>Marshall Johnson</t>
  </si>
  <si>
    <t>18I</t>
  </si>
  <si>
    <t>David Bratten</t>
  </si>
  <si>
    <t>CR</t>
  </si>
  <si>
    <t>Tom Young</t>
  </si>
  <si>
    <t>Single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</si>
</sst>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00000000"/>
    <numFmt numFmtId="166" formatCode="0.000"/>
  </numFmts>
  <fonts count="9">
    <font>
      <sz val="11.0"/>
      <color rgb="FF000000"/>
      <name val="Calibri"/>
    </font>
    <font>
      <b/>
      <sz val="10.0"/>
      <name val="Arial"/>
    </font>
    <font>
      <b/>
      <sz val="10.0"/>
      <color rgb="FFFFFFFF"/>
      <name val="Arial"/>
    </font>
    <font>
      <b/>
      <sz val="9.0"/>
      <name val="Arial"/>
    </font>
    <font>
      <b/>
      <sz val="10.0"/>
      <color rgb="FF0000FF"/>
      <name val="Arial"/>
    </font>
    <font>
      <sz val="10.0"/>
      <name val="Arial"/>
    </font>
    <font>
      <sz val="8.0"/>
      <name val="Arial"/>
    </font>
    <font>
      <sz val="10.0"/>
      <color rgb="FFFF0000"/>
      <name val="Arial"/>
    </font>
    <font>
      <sz val="10.0"/>
      <color rgb="FF0000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11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0" numFmtId="164" xfId="0" applyAlignment="1" applyFont="1" applyNumberFormat="1">
      <alignment horizontal="center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5" fillId="0" fontId="1" numFmtId="49" xfId="0" applyAlignment="1" applyBorder="1" applyFont="1" applyNumberForma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1" numFmtId="165" xfId="0" applyAlignment="1" applyBorder="1" applyFont="1" applyNumberForma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shrinkToFit="0" vertical="center" wrapText="1"/>
    </xf>
    <xf borderId="6" fillId="0" fontId="0" numFmtId="0" xfId="0" applyBorder="1" applyFont="1"/>
    <xf borderId="6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 shrinkToFit="1" wrapText="0"/>
    </xf>
    <xf borderId="7" fillId="2" fontId="0" numFmtId="0" xfId="0" applyAlignment="1" applyBorder="1" applyFill="1" applyFont="1">
      <alignment horizontal="center"/>
    </xf>
    <xf borderId="7" fillId="3" fontId="5" numFmtId="0" xfId="0" applyAlignment="1" applyBorder="1" applyFill="1" applyFont="1">
      <alignment horizontal="center" shrinkToFit="1" wrapText="0"/>
    </xf>
    <xf borderId="6" fillId="0" fontId="5" numFmtId="0" xfId="0" applyAlignment="1" applyBorder="1" applyFont="1">
      <alignment horizontal="center" shrinkToFit="1" wrapText="0"/>
    </xf>
    <xf borderId="6" fillId="0" fontId="0" numFmtId="49" xfId="0" applyAlignment="1" applyBorder="1" applyFont="1" applyNumberFormat="1">
      <alignment horizontal="center" shrinkToFit="1" wrapText="0"/>
    </xf>
    <xf borderId="7" fillId="2" fontId="0" numFmtId="0" xfId="0" applyAlignment="1" applyBorder="1" applyFont="1">
      <alignment horizontal="center" shrinkToFit="1" wrapText="0"/>
    </xf>
    <xf borderId="7" fillId="2" fontId="0" numFmtId="166" xfId="0" applyAlignment="1" applyBorder="1" applyFont="1" applyNumberFormat="1">
      <alignment horizontal="center" shrinkToFit="1" wrapText="0"/>
    </xf>
    <xf borderId="6" fillId="0" fontId="6" numFmtId="0" xfId="0" applyAlignment="1" applyBorder="1" applyFont="1">
      <alignment horizontal="center" shrinkToFit="1" wrapText="0"/>
    </xf>
    <xf borderId="8" fillId="0" fontId="0" numFmtId="0" xfId="0" applyAlignment="1" applyBorder="1" applyFont="1">
      <alignment horizontal="center" shrinkToFit="1" wrapText="0"/>
    </xf>
    <xf borderId="9" fillId="0" fontId="0" numFmtId="0" xfId="0" applyAlignment="1" applyBorder="1" applyFont="1">
      <alignment horizontal="center" shrinkToFit="1" wrapText="0"/>
    </xf>
    <xf borderId="6" fillId="0" fontId="0" numFmtId="166" xfId="0" applyAlignment="1" applyBorder="1" applyFont="1" applyNumberFormat="1">
      <alignment horizontal="center"/>
    </xf>
    <xf borderId="6" fillId="0" fontId="7" numFmtId="0" xfId="0" applyAlignment="1" applyBorder="1" applyFont="1">
      <alignment horizontal="center"/>
    </xf>
    <xf borderId="6" fillId="0" fontId="0" numFmtId="1" xfId="0" applyAlignment="1" applyBorder="1" applyFont="1" applyNumberFormat="1">
      <alignment horizontal="center"/>
    </xf>
    <xf borderId="6" fillId="0" fontId="8" numFmtId="0" xfId="0" applyAlignment="1" applyBorder="1" applyFont="1">
      <alignment horizontal="center"/>
    </xf>
    <xf borderId="7" fillId="2" fontId="0" numFmtId="0" xfId="0" applyBorder="1" applyFont="1"/>
    <xf borderId="10" fillId="0" fontId="0" numFmtId="0" xfId="0" applyBorder="1" applyFont="1"/>
    <xf borderId="6" fillId="0" fontId="0" numFmtId="166" xfId="0" applyAlignment="1" applyBorder="1" applyFont="1" applyNumberFormat="1">
      <alignment horizontal="center" shrinkToFit="1" wrapText="0"/>
    </xf>
    <xf borderId="7" fillId="4" fontId="0" numFmtId="0" xfId="0" applyAlignment="1" applyBorder="1" applyFill="1" applyFont="1">
      <alignment horizontal="center"/>
    </xf>
    <xf borderId="6" fillId="0" fontId="0" numFmtId="164" xfId="0" applyAlignment="1" applyBorder="1" applyFont="1" applyNumberFormat="1">
      <alignment horizontal="center"/>
    </xf>
    <xf borderId="7" fillId="5" fontId="0" numFmtId="0" xfId="0" applyAlignment="1" applyBorder="1" applyFill="1" applyFont="1">
      <alignment horizontal="center"/>
    </xf>
    <xf borderId="7" fillId="6" fontId="0" numFmtId="0" xfId="0" applyAlignment="1" applyBorder="1" applyFill="1" applyFont="1">
      <alignment horizontal="center"/>
    </xf>
    <xf borderId="7" fillId="6" fontId="0" numFmtId="0" xfId="0" applyAlignment="1" applyBorder="1" applyFont="1">
      <alignment horizontal="center" shrinkToFit="1" wrapText="0"/>
    </xf>
    <xf borderId="0" fillId="0" fontId="0" numFmtId="0" xfId="0" applyFont="1"/>
  </cellXfs>
  <cellStyles count="1">
    <cellStyle xfId="0" name="Normal" builtinId="0"/>
  </cellStyles>
  <dxfs count="8">
    <dxf>
      <font>
        <b/>
      </font>
      <fill>
        <patternFill patternType="solid">
          <fgColor rgb="FFFFFFFF"/>
          <bgColor rgb="FFFFFFFF"/>
        </patternFill>
      </fill>
      <border/>
    </dxf>
    <dxf>
      <font>
        <b/>
      </font>
      <fill>
        <patternFill patternType="solid">
          <fgColor rgb="FF99CC00"/>
          <bgColor rgb="FF99CC00"/>
        </patternFill>
      </fill>
      <border/>
    </dxf>
    <dxf>
      <font>
        <b/>
      </font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CCFFFF"/>
          <bgColor rgb="FFCCFF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strike/>
        <color rgb="FFFFFFFF"/>
      </font>
      <fill>
        <patternFill patternType="solid">
          <fgColor rgb="FFFF0000"/>
          <bgColor rgb="FFFF0000"/>
        </patternFill>
      </fill>
      <border/>
    </dxf>
    <dxf>
      <font>
        <b/>
        <color rgb="FFFFFFFF"/>
      </font>
      <fill>
        <patternFill patternType="solid">
          <fgColor rgb="FF008000"/>
          <bgColor rgb="FF0080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>
  <xdr:twoCellAnchor>
    <xdr:from>
      <xdr:col>9</xdr:col>
      <xdr:colOff>-19050</xdr:colOff>
      <xdr:row>0</xdr:row>
      <xdr:rowOff>38100</xdr:rowOff>
    </xdr:from>
    <xdr:to>
      <xdr:col>9</xdr:col>
      <xdr:colOff>19050</xdr:colOff>
      <xdr:row>1</xdr:row>
      <xdr:rowOff>85725</xdr:rowOff>
    </xdr:to>
    <xdr:sp>
      <xdr:nvSpPr>
        <xdr:cNvPr id="3" name="Shape 3"/>
        <xdr:cNvSpPr/>
      </xdr:nvSpPr>
      <xdr:spPr>
        <a:xfrm>
          <a:off x="5346000" y="3575213"/>
          <a:ext cx="0" cy="4095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med" w="med" type="none"/>
          <a:tailEnd len="med" w="med" type="none"/>
        </a:ln>
      </xdr:spPr>
      <xdr:txBody>
        <a:bodyPr anchorCtr="0" anchor="ctr" bIns="91425" lIns="91425" rIns="91425" wrap="square" tIns="91425">
          <a:noAutofit/>
        </a:bodyPr>
        <a:lstStyle/>
        <a:p>
          <a:pPr indent="0" lvl="0" mar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  <xdr:twoCellAnchor>
    <xdr:from>
      <xdr:col>9</xdr:col>
      <xdr:colOff>-19050</xdr:colOff>
      <xdr:row>0</xdr:row>
      <xdr:rowOff>28575</xdr:rowOff>
    </xdr:from>
    <xdr:to>
      <xdr:col>9</xdr:col>
      <xdr:colOff>19050</xdr:colOff>
      <xdr:row>1</xdr:row>
      <xdr:rowOff>85725</xdr:rowOff>
    </xdr:to>
    <xdr:sp>
      <xdr:nvSpPr>
        <xdr:cNvPr id="4" name="Shape 4"/>
        <xdr:cNvSpPr/>
      </xdr:nvSpPr>
      <xdr:spPr>
        <a:xfrm>
          <a:off x="5346000" y="3570450"/>
          <a:ext cx="0" cy="4191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med" w="med" type="none"/>
          <a:tailEnd len="med" w="med" type="none"/>
        </a:ln>
      </xdr:spPr>
      <xdr:txBody>
        <a:bodyPr anchorCtr="0" anchor="ctr" bIns="91425" lIns="91425" rIns="91425" wrap="square" tIns="91425">
          <a:noAutofit/>
        </a:bodyPr>
        <a:lstStyle/>
        <a:p>
          <a:pPr indent="0" lvl="0" mar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  <xdr:twoCellAnchor>
    <xdr:from>
      <xdr:col>9</xdr:col>
      <xdr:colOff>-19050</xdr:colOff>
      <xdr:row>0</xdr:row>
      <xdr:rowOff>28575</xdr:rowOff>
    </xdr:from>
    <xdr:to>
      <xdr:col>9</xdr:col>
      <xdr:colOff>19050</xdr:colOff>
      <xdr:row>1</xdr:row>
      <xdr:rowOff>85725</xdr:rowOff>
    </xdr:to>
    <xdr:sp>
      <xdr:nvSpPr>
        <xdr:cNvPr id="4" name="Shape 4"/>
        <xdr:cNvSpPr/>
      </xdr:nvSpPr>
      <xdr:spPr>
        <a:xfrm>
          <a:off x="5346000" y="3570450"/>
          <a:ext cx="0" cy="4191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med" w="med" type="none"/>
          <a:tailEnd len="med" w="med" type="none"/>
        </a:ln>
      </xdr:spPr>
      <xdr:txBody>
        <a:bodyPr anchorCtr="0" anchor="ctr" bIns="91425" lIns="91425" rIns="91425" wrap="square" tIns="91425">
          <a:noAutofit/>
        </a:bodyPr>
        <a:lstStyle/>
        <a:p>
          <a:pPr indent="0" lvl="0" mar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  <xdr:twoCellAnchor>
    <xdr:from>
      <xdr:col>9</xdr:col>
      <xdr:colOff>-19050</xdr:colOff>
      <xdr:row>0</xdr:row>
      <xdr:rowOff>38100</xdr:rowOff>
    </xdr:from>
    <xdr:to>
      <xdr:col>9</xdr:col>
      <xdr:colOff>19050</xdr:colOff>
      <xdr:row>1</xdr:row>
      <xdr:rowOff>85725</xdr:rowOff>
    </xdr:to>
    <xdr:sp>
      <xdr:nvSpPr>
        <xdr:cNvPr id="3" name="Shape 3"/>
        <xdr:cNvSpPr/>
      </xdr:nvSpPr>
      <xdr:spPr>
        <a:xfrm>
          <a:off x="5346000" y="3575213"/>
          <a:ext cx="0" cy="4095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med" w="med" type="none"/>
          <a:tailEnd len="med" w="med" type="none"/>
        </a:ln>
      </xdr:spPr>
      <xdr:txBody>
        <a:bodyPr anchorCtr="0" anchor="ctr" bIns="91425" lIns="91425" rIns="91425" wrap="square" tIns="91425">
          <a:noAutofit/>
        </a:bodyPr>
        <a:lstStyle/>
        <a:p>
          <a:pPr indent="0" lvl="0" marL="0">
            <a:spcBef>
              <a:spcPts val="0"/>
            </a:spcBef>
            <a:buNone/>
          </a:pPr>
          <a:r>
            <a:t/>
          </a:r>
          <a:endParaRPr sz="14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7.86"/>
    <col customWidth="1" min="2" max="2" width="8.29"/>
    <col customWidth="1" min="3" max="3" width="11.43"/>
    <col customWidth="1" min="4" max="4" width="10.57"/>
    <col customWidth="1" min="5" max="5" width="8.86"/>
    <col customWidth="1" hidden="1" min="6" max="9" width="8.86"/>
    <col customWidth="1" min="10" max="13" width="8.86"/>
    <col customWidth="1" min="14" max="26" width="8.71"/>
  </cols>
  <sheetData>
    <row r="1" ht="14.25" customHeight="1">
      <c r="A1" s="1" t="s">
        <v>2</v>
      </c>
      <c r="B1" s="1" t="s">
        <v>49</v>
      </c>
      <c r="C1" s="1" t="s">
        <v>50</v>
      </c>
      <c r="D1" s="1" t="s">
        <v>33</v>
      </c>
      <c r="E1" s="1" t="s">
        <v>34</v>
      </c>
      <c r="F1" s="1" t="s">
        <v>51</v>
      </c>
      <c r="G1" s="1" t="s">
        <v>52</v>
      </c>
      <c r="H1" s="1" t="s">
        <v>53</v>
      </c>
      <c r="I1" t="s">
        <v>54</v>
      </c>
      <c r="J1" s="1" t="s">
        <v>51</v>
      </c>
      <c r="K1" s="1" t="s">
        <v>52</v>
      </c>
      <c r="L1" s="1" t="s">
        <v>53</v>
      </c>
      <c r="M1" s="1" t="s">
        <v>54</v>
      </c>
      <c r="V1" t="s">
        <v>55</v>
      </c>
      <c r="W1" t="s">
        <v>55</v>
      </c>
      <c r="Y1" t="s">
        <v>55</v>
      </c>
    </row>
    <row r="2" ht="14.25" hidden="1" customHeight="1">
      <c r="A2" s="1" t="s">
        <v>56</v>
      </c>
      <c r="B2" s="1" t="s">
        <v>57</v>
      </c>
      <c r="C2" s="1">
        <v>165.0</v>
      </c>
      <c r="D2" s="1" t="s">
        <v>59</v>
      </c>
      <c r="E2" s="1" t="s">
        <v>60</v>
      </c>
      <c r="F2" s="1">
        <v>0.0</v>
      </c>
      <c r="G2" s="1">
        <v>45.0</v>
      </c>
      <c r="H2" s="1">
        <v>102.5</v>
      </c>
      <c r="I2">
        <v>147.5</v>
      </c>
      <c r="J2" s="1">
        <v>0.0</v>
      </c>
      <c r="K2" s="2">
        <f t="shared" ref="K2:M2" si="1">(G2*2.2046)</f>
        <v>99.207</v>
      </c>
      <c r="L2" s="2">
        <f t="shared" si="1"/>
        <v>225.9715</v>
      </c>
      <c r="M2" s="2">
        <f t="shared" si="1"/>
        <v>325.1785</v>
      </c>
    </row>
    <row r="3" ht="14.25" hidden="1" customHeight="1">
      <c r="A3" s="1" t="s">
        <v>80</v>
      </c>
      <c r="B3" s="1" t="s">
        <v>81</v>
      </c>
      <c r="C3" s="1">
        <v>165.0</v>
      </c>
      <c r="D3" s="1" t="s">
        <v>59</v>
      </c>
      <c r="E3" s="1" t="s">
        <v>60</v>
      </c>
      <c r="F3" s="1">
        <v>0.0</v>
      </c>
      <c r="G3" s="1">
        <v>0.0</v>
      </c>
      <c r="H3" s="1">
        <v>115.0</v>
      </c>
      <c r="I3">
        <v>0.0</v>
      </c>
      <c r="J3" s="1">
        <v>0.0</v>
      </c>
      <c r="K3" s="2">
        <f t="shared" ref="K3:M3" si="2">(G3*2.2046)</f>
        <v>0</v>
      </c>
      <c r="L3" s="2">
        <f t="shared" si="2"/>
        <v>253.529</v>
      </c>
      <c r="M3" s="2">
        <f t="shared" si="2"/>
        <v>0</v>
      </c>
    </row>
    <row r="4" ht="14.25" hidden="1" customHeight="1">
      <c r="A4" s="1" t="s">
        <v>89</v>
      </c>
      <c r="B4" s="1" t="s">
        <v>91</v>
      </c>
      <c r="C4" s="1">
        <v>181.0</v>
      </c>
      <c r="D4" s="1" t="s">
        <v>59</v>
      </c>
      <c r="E4" s="1" t="s">
        <v>93</v>
      </c>
      <c r="F4" s="1">
        <v>0.0</v>
      </c>
      <c r="G4" s="1">
        <v>0.0</v>
      </c>
      <c r="H4" s="1">
        <v>140.0</v>
      </c>
      <c r="I4">
        <v>0.0</v>
      </c>
      <c r="J4" s="1">
        <v>0.0</v>
      </c>
      <c r="K4" s="2">
        <f t="shared" ref="K4:M4" si="3">(G4*2.2046)</f>
        <v>0</v>
      </c>
      <c r="L4" s="2">
        <f t="shared" si="3"/>
        <v>308.644</v>
      </c>
      <c r="M4" s="2">
        <f t="shared" si="3"/>
        <v>0</v>
      </c>
    </row>
    <row r="5" ht="14.25" hidden="1" customHeight="1">
      <c r="A5" s="1" t="s">
        <v>98</v>
      </c>
      <c r="B5" s="1" t="s">
        <v>99</v>
      </c>
      <c r="C5" s="1">
        <v>165.0</v>
      </c>
      <c r="D5" s="1" t="s">
        <v>59</v>
      </c>
      <c r="E5" s="1" t="s">
        <v>60</v>
      </c>
      <c r="F5" s="1">
        <v>0.0</v>
      </c>
      <c r="G5" s="1">
        <v>77.5</v>
      </c>
      <c r="H5" s="1">
        <v>0.0</v>
      </c>
      <c r="I5">
        <v>0.0</v>
      </c>
      <c r="J5" s="1">
        <v>0.0</v>
      </c>
      <c r="K5" s="2">
        <f t="shared" ref="K5:M5" si="4">(G5*2.2046)</f>
        <v>170.8565</v>
      </c>
      <c r="L5" s="2">
        <f t="shared" si="4"/>
        <v>0</v>
      </c>
      <c r="M5" s="2">
        <f t="shared" si="4"/>
        <v>0</v>
      </c>
    </row>
    <row r="6" ht="14.25" hidden="1" customHeight="1">
      <c r="A6" s="1" t="s">
        <v>103</v>
      </c>
      <c r="B6" s="1" t="s">
        <v>84</v>
      </c>
      <c r="C6" s="1">
        <v>181.0</v>
      </c>
      <c r="D6" s="1" t="s">
        <v>59</v>
      </c>
      <c r="E6" s="1" t="s">
        <v>60</v>
      </c>
      <c r="F6" s="1">
        <v>0.0</v>
      </c>
      <c r="G6" s="1">
        <v>125.0</v>
      </c>
      <c r="H6" s="1">
        <v>227.5</v>
      </c>
      <c r="I6">
        <v>352.5</v>
      </c>
      <c r="J6" s="1">
        <v>0.0</v>
      </c>
      <c r="K6" s="2">
        <f t="shared" ref="K6:M6" si="5">(G6*2.2046)</f>
        <v>275.575</v>
      </c>
      <c r="L6" s="2">
        <f t="shared" si="5"/>
        <v>501.5465</v>
      </c>
      <c r="M6" s="2">
        <f t="shared" si="5"/>
        <v>777.1215</v>
      </c>
    </row>
    <row r="7" ht="14.25" hidden="1" customHeight="1">
      <c r="A7" s="1" t="s">
        <v>107</v>
      </c>
      <c r="B7" s="1" t="s">
        <v>70</v>
      </c>
      <c r="C7" s="1" t="s">
        <v>108</v>
      </c>
      <c r="D7" s="1" t="s">
        <v>109</v>
      </c>
      <c r="E7" s="1" t="s">
        <v>60</v>
      </c>
      <c r="F7" s="1">
        <v>0.0</v>
      </c>
      <c r="G7" s="1">
        <v>182.5</v>
      </c>
      <c r="H7" s="1">
        <v>0.0</v>
      </c>
      <c r="I7">
        <v>0.0</v>
      </c>
      <c r="J7" s="1">
        <v>0.0</v>
      </c>
      <c r="K7" s="2">
        <f t="shared" ref="K7:M7" si="6">(G7*2.2046)</f>
        <v>402.3395</v>
      </c>
      <c r="L7" s="2">
        <f t="shared" si="6"/>
        <v>0</v>
      </c>
      <c r="M7" s="2">
        <f t="shared" si="6"/>
        <v>0</v>
      </c>
    </row>
    <row r="8" ht="14.25" hidden="1" customHeight="1">
      <c r="A8" s="1" t="s">
        <v>114</v>
      </c>
      <c r="B8" s="1" t="s">
        <v>115</v>
      </c>
      <c r="C8" s="1">
        <v>242.0</v>
      </c>
      <c r="D8" s="1" t="s">
        <v>59</v>
      </c>
      <c r="E8" s="1" t="s">
        <v>60</v>
      </c>
      <c r="F8" s="1">
        <v>0.0</v>
      </c>
      <c r="G8" s="1">
        <v>150.0</v>
      </c>
      <c r="H8" s="1">
        <v>0.0</v>
      </c>
      <c r="I8">
        <v>0.0</v>
      </c>
      <c r="J8" s="1">
        <v>0.0</v>
      </c>
      <c r="K8" s="2">
        <f t="shared" ref="K8:M8" si="7">(G8*2.2046)</f>
        <v>330.69</v>
      </c>
      <c r="L8" s="2">
        <f t="shared" si="7"/>
        <v>0</v>
      </c>
      <c r="M8" s="2">
        <f t="shared" si="7"/>
        <v>0</v>
      </c>
    </row>
    <row r="9" ht="14.25" customHeight="1">
      <c r="A9" s="1" t="s">
        <v>63</v>
      </c>
      <c r="B9" s="1" t="s">
        <v>64</v>
      </c>
      <c r="C9" s="1">
        <v>132.0</v>
      </c>
      <c r="D9" s="1" t="s">
        <v>109</v>
      </c>
      <c r="E9" s="1" t="s">
        <v>60</v>
      </c>
      <c r="F9" s="1">
        <v>185.0</v>
      </c>
      <c r="G9" s="1">
        <v>57.5</v>
      </c>
      <c r="H9" s="1">
        <v>165.0</v>
      </c>
      <c r="I9">
        <v>407.5</v>
      </c>
      <c r="J9" s="2">
        <f t="shared" ref="J9:M9" si="8">(F9*2.2046)</f>
        <v>407.851</v>
      </c>
      <c r="K9" s="2">
        <f t="shared" si="8"/>
        <v>126.7645</v>
      </c>
      <c r="L9" s="2">
        <f t="shared" si="8"/>
        <v>363.759</v>
      </c>
      <c r="M9" s="2">
        <f t="shared" si="8"/>
        <v>898.3745</v>
      </c>
    </row>
    <row r="10" ht="14.25" customHeight="1">
      <c r="A10" s="1" t="s">
        <v>69</v>
      </c>
      <c r="B10" s="1" t="s">
        <v>70</v>
      </c>
      <c r="C10" s="1">
        <v>105.0</v>
      </c>
      <c r="D10" s="1" t="s">
        <v>109</v>
      </c>
      <c r="E10" s="1" t="s">
        <v>60</v>
      </c>
      <c r="F10" s="1">
        <v>162.5</v>
      </c>
      <c r="G10" s="1">
        <v>100.0</v>
      </c>
      <c r="H10" s="1">
        <v>147.5</v>
      </c>
      <c r="I10">
        <v>410.0</v>
      </c>
      <c r="J10" s="2">
        <f t="shared" ref="J10:M10" si="9">(F10*2.2046)</f>
        <v>358.2475</v>
      </c>
      <c r="K10" s="2">
        <f t="shared" si="9"/>
        <v>220.46</v>
      </c>
      <c r="L10" s="2">
        <f t="shared" si="9"/>
        <v>325.1785</v>
      </c>
      <c r="M10" s="2">
        <f t="shared" si="9"/>
        <v>903.886</v>
      </c>
    </row>
    <row r="11" ht="14.25" customHeight="1">
      <c r="A11" s="1" t="s">
        <v>75</v>
      </c>
      <c r="B11" s="1" t="s">
        <v>76</v>
      </c>
      <c r="C11" s="1">
        <v>275.0</v>
      </c>
      <c r="D11" s="1" t="s">
        <v>140</v>
      </c>
      <c r="E11" s="1" t="s">
        <v>60</v>
      </c>
      <c r="F11" s="1">
        <v>295.0</v>
      </c>
      <c r="G11" s="1">
        <v>167.5</v>
      </c>
      <c r="H11" s="1">
        <v>325.0</v>
      </c>
      <c r="I11">
        <v>787.5</v>
      </c>
      <c r="J11" s="2">
        <f t="shared" ref="J11:M11" si="10">(F11*2.2046)</f>
        <v>650.357</v>
      </c>
      <c r="K11" s="2">
        <f t="shared" si="10"/>
        <v>369.2705</v>
      </c>
      <c r="L11" s="2">
        <f t="shared" si="10"/>
        <v>716.495</v>
      </c>
      <c r="M11" s="2">
        <f t="shared" si="10"/>
        <v>1736.1225</v>
      </c>
    </row>
    <row r="12" ht="14.25" customHeight="1">
      <c r="A12" s="1" t="s">
        <v>83</v>
      </c>
      <c r="B12" s="1" t="s">
        <v>84</v>
      </c>
      <c r="C12" s="1">
        <v>198.0</v>
      </c>
      <c r="D12" s="1" t="s">
        <v>140</v>
      </c>
      <c r="E12" s="1" t="s">
        <v>93</v>
      </c>
      <c r="F12" s="1">
        <v>292.5</v>
      </c>
      <c r="G12" s="1">
        <v>180.0</v>
      </c>
      <c r="H12" s="1">
        <v>275.0</v>
      </c>
      <c r="I12">
        <v>747.5</v>
      </c>
      <c r="J12" s="2">
        <f t="shared" ref="J12:M12" si="11">(F12*2.2046)</f>
        <v>644.8455</v>
      </c>
      <c r="K12" s="2">
        <f t="shared" si="11"/>
        <v>396.828</v>
      </c>
      <c r="L12" s="2">
        <f t="shared" si="11"/>
        <v>606.265</v>
      </c>
      <c r="M12" s="2">
        <f t="shared" si="11"/>
        <v>1647.9385</v>
      </c>
    </row>
    <row r="13" ht="14.25" customHeight="1">
      <c r="A13" s="1" t="s">
        <v>90</v>
      </c>
      <c r="B13" s="1" t="s">
        <v>76</v>
      </c>
      <c r="C13" s="1">
        <v>275.0</v>
      </c>
      <c r="D13" s="1" t="s">
        <v>109</v>
      </c>
      <c r="E13" s="1" t="s">
        <v>93</v>
      </c>
      <c r="F13" s="1">
        <v>410.0</v>
      </c>
      <c r="G13" s="1">
        <v>272.5</v>
      </c>
      <c r="H13" s="1">
        <v>297.5</v>
      </c>
      <c r="I13">
        <v>980.0</v>
      </c>
      <c r="J13" s="2">
        <f t="shared" ref="J13:M13" si="12">(F13*2.2046)</f>
        <v>903.886</v>
      </c>
      <c r="K13" s="2">
        <f t="shared" si="12"/>
        <v>600.7535</v>
      </c>
      <c r="L13" s="2">
        <f t="shared" si="12"/>
        <v>655.8685</v>
      </c>
      <c r="M13" s="2">
        <f t="shared" si="12"/>
        <v>2160.508</v>
      </c>
    </row>
    <row r="14" ht="14.25" customHeight="1">
      <c r="A14" s="1" t="s">
        <v>96</v>
      </c>
      <c r="B14" s="1" t="s">
        <v>97</v>
      </c>
      <c r="C14" s="1">
        <v>242.0</v>
      </c>
      <c r="D14" s="1" t="s">
        <v>109</v>
      </c>
      <c r="E14" s="1" t="s">
        <v>93</v>
      </c>
      <c r="F14" s="1">
        <v>365.0</v>
      </c>
      <c r="G14" s="1">
        <v>287.5</v>
      </c>
      <c r="H14" s="1">
        <v>257.5</v>
      </c>
      <c r="I14">
        <v>910.0</v>
      </c>
      <c r="J14" s="2">
        <f t="shared" ref="J14:M14" si="13">(F14*2.2046)</f>
        <v>804.679</v>
      </c>
      <c r="K14" s="2">
        <f t="shared" si="13"/>
        <v>633.8225</v>
      </c>
      <c r="L14" s="2">
        <f t="shared" si="13"/>
        <v>567.6845</v>
      </c>
      <c r="M14" s="2">
        <f t="shared" si="13"/>
        <v>2006.186</v>
      </c>
    </row>
    <row r="15" ht="14.25" customHeight="1">
      <c r="A15" s="1" t="s">
        <v>100</v>
      </c>
      <c r="B15" s="1" t="s">
        <v>101</v>
      </c>
      <c r="C15" s="1">
        <v>165.0</v>
      </c>
      <c r="D15" s="1" t="s">
        <v>109</v>
      </c>
      <c r="E15" s="1" t="s">
        <v>93</v>
      </c>
      <c r="F15" s="1">
        <v>177.5</v>
      </c>
      <c r="G15" s="1">
        <v>110.0</v>
      </c>
      <c r="H15" s="1">
        <v>172.5</v>
      </c>
      <c r="I15">
        <v>460.0</v>
      </c>
      <c r="J15" s="2">
        <f t="shared" ref="J15:M15" si="14">(F15*2.2046)</f>
        <v>391.3165</v>
      </c>
      <c r="K15" s="2">
        <f t="shared" si="14"/>
        <v>242.506</v>
      </c>
      <c r="L15" s="2">
        <f t="shared" si="14"/>
        <v>380.2935</v>
      </c>
      <c r="M15" s="2">
        <f t="shared" si="14"/>
        <v>1014.116</v>
      </c>
    </row>
    <row r="16" ht="14.25" customHeight="1">
      <c r="A16" s="1" t="s">
        <v>105</v>
      </c>
      <c r="B16" s="1" t="s">
        <v>76</v>
      </c>
      <c r="C16" s="1">
        <v>275.0</v>
      </c>
      <c r="D16" s="1" t="s">
        <v>140</v>
      </c>
      <c r="E16" s="1" t="s">
        <v>93</v>
      </c>
      <c r="F16" s="1">
        <v>302.5</v>
      </c>
      <c r="G16" s="1">
        <v>182.5</v>
      </c>
      <c r="H16" s="1">
        <v>305.0</v>
      </c>
      <c r="I16">
        <v>790.0</v>
      </c>
      <c r="J16" s="2">
        <f t="shared" ref="J16:M16" si="15">(F16*2.2046)</f>
        <v>666.8915</v>
      </c>
      <c r="K16" s="2">
        <f t="shared" si="15"/>
        <v>402.3395</v>
      </c>
      <c r="L16" s="2">
        <f t="shared" si="15"/>
        <v>672.403</v>
      </c>
      <c r="M16" s="2">
        <f t="shared" si="15"/>
        <v>1741.634</v>
      </c>
    </row>
    <row r="17" ht="14.25" customHeight="1">
      <c r="A17" s="1" t="s">
        <v>112</v>
      </c>
      <c r="B17" s="1" t="s">
        <v>76</v>
      </c>
      <c r="C17" s="1">
        <v>198.0</v>
      </c>
      <c r="D17" s="1" t="s">
        <v>167</v>
      </c>
      <c r="E17" s="1" t="s">
        <v>60</v>
      </c>
      <c r="F17" s="1">
        <v>212.5</v>
      </c>
      <c r="G17" s="1">
        <v>137.5</v>
      </c>
      <c r="H17" s="1">
        <v>257.5</v>
      </c>
      <c r="I17">
        <v>607.5</v>
      </c>
      <c r="J17" s="2">
        <f t="shared" ref="J17:M17" si="16">(F17*2.2046)</f>
        <v>468.4775</v>
      </c>
      <c r="K17" s="2">
        <f t="shared" si="16"/>
        <v>303.1325</v>
      </c>
      <c r="L17" s="2">
        <f t="shared" si="16"/>
        <v>567.6845</v>
      </c>
      <c r="M17" s="2">
        <f t="shared" si="16"/>
        <v>1339.2945</v>
      </c>
    </row>
    <row r="18" ht="14.25" customHeight="1">
      <c r="A18" s="1" t="s">
        <v>116</v>
      </c>
      <c r="B18" s="1" t="s">
        <v>76</v>
      </c>
      <c r="C18" s="1">
        <v>275.0</v>
      </c>
      <c r="D18" s="1" t="s">
        <v>109</v>
      </c>
      <c r="E18" s="1" t="s">
        <v>93</v>
      </c>
      <c r="F18" s="1">
        <v>365.0</v>
      </c>
      <c r="G18" s="1">
        <v>280.0</v>
      </c>
      <c r="H18" s="1">
        <v>272.5</v>
      </c>
      <c r="I18">
        <v>917.5</v>
      </c>
      <c r="J18" s="2">
        <f t="shared" ref="J18:M18" si="17">(F18*2.2046)</f>
        <v>804.679</v>
      </c>
      <c r="K18" s="2">
        <f t="shared" si="17"/>
        <v>617.288</v>
      </c>
      <c r="L18" s="2">
        <f t="shared" si="17"/>
        <v>600.7535</v>
      </c>
      <c r="M18" s="2">
        <f t="shared" si="17"/>
        <v>2022.7205</v>
      </c>
    </row>
    <row r="19" ht="14.25" customHeight="1">
      <c r="A19" s="1" t="s">
        <v>117</v>
      </c>
      <c r="B19" s="1" t="s">
        <v>118</v>
      </c>
      <c r="C19" s="1">
        <v>242.0</v>
      </c>
      <c r="D19" s="1" t="s">
        <v>109</v>
      </c>
      <c r="E19" s="1" t="s">
        <v>93</v>
      </c>
      <c r="F19" s="1">
        <v>320.0</v>
      </c>
      <c r="G19" s="1">
        <v>247.5</v>
      </c>
      <c r="H19" s="1">
        <v>255.0</v>
      </c>
      <c r="I19">
        <v>822.5</v>
      </c>
      <c r="J19" s="2">
        <f t="shared" ref="J19:M19" si="18">(F19*2.2046)</f>
        <v>705.472</v>
      </c>
      <c r="K19" s="2">
        <f t="shared" si="18"/>
        <v>545.6385</v>
      </c>
      <c r="L19" s="2">
        <f t="shared" si="18"/>
        <v>562.173</v>
      </c>
      <c r="M19" s="2">
        <f t="shared" si="18"/>
        <v>1813.2835</v>
      </c>
    </row>
    <row r="20" ht="14.25" customHeight="1">
      <c r="A20" s="1" t="s">
        <v>120</v>
      </c>
      <c r="B20" s="1" t="s">
        <v>76</v>
      </c>
      <c r="C20" s="1">
        <v>198.0</v>
      </c>
      <c r="D20" s="1" t="s">
        <v>109</v>
      </c>
      <c r="E20" s="1" t="s">
        <v>93</v>
      </c>
      <c r="F20" s="1">
        <v>312.5</v>
      </c>
      <c r="G20" s="1">
        <v>225.0</v>
      </c>
      <c r="H20" s="1">
        <v>287.5</v>
      </c>
      <c r="I20">
        <v>825.0</v>
      </c>
      <c r="J20" s="2">
        <f t="shared" ref="J20:M20" si="19">(F20*2.2046)</f>
        <v>688.9375</v>
      </c>
      <c r="K20" s="2">
        <f t="shared" si="19"/>
        <v>496.035</v>
      </c>
      <c r="L20" s="2">
        <f t="shared" si="19"/>
        <v>633.8225</v>
      </c>
      <c r="M20" s="2">
        <f t="shared" si="19"/>
        <v>1818.795</v>
      </c>
    </row>
    <row r="21" ht="14.25" customHeight="1">
      <c r="A21" s="1" t="s">
        <v>122</v>
      </c>
      <c r="B21" s="1" t="s">
        <v>76</v>
      </c>
      <c r="C21" s="1">
        <v>242.0</v>
      </c>
      <c r="D21" s="1" t="s">
        <v>140</v>
      </c>
      <c r="E21" s="1" t="s">
        <v>93</v>
      </c>
      <c r="F21" s="1">
        <v>275.0</v>
      </c>
      <c r="G21" s="1">
        <v>170.0</v>
      </c>
      <c r="H21" s="1">
        <v>292.5</v>
      </c>
      <c r="I21">
        <v>737.5</v>
      </c>
      <c r="J21" s="2">
        <f t="shared" ref="J21:M21" si="20">(F21*2.2046)</f>
        <v>606.265</v>
      </c>
      <c r="K21" s="2">
        <f t="shared" si="20"/>
        <v>374.782</v>
      </c>
      <c r="L21" s="2">
        <f t="shared" si="20"/>
        <v>644.8455</v>
      </c>
      <c r="M21" s="2">
        <f t="shared" si="20"/>
        <v>1625.8925</v>
      </c>
    </row>
    <row r="22" ht="14.25" customHeight="1">
      <c r="A22" s="1" t="s">
        <v>125</v>
      </c>
      <c r="B22" s="1" t="s">
        <v>126</v>
      </c>
      <c r="C22" s="1">
        <v>148.0</v>
      </c>
      <c r="D22" s="1" t="s">
        <v>140</v>
      </c>
      <c r="E22" s="1" t="s">
        <v>60</v>
      </c>
      <c r="F22" s="1">
        <v>160.0</v>
      </c>
      <c r="G22" s="1">
        <v>80.0</v>
      </c>
      <c r="H22" s="1">
        <v>177.5</v>
      </c>
      <c r="I22">
        <v>417.5</v>
      </c>
      <c r="J22" s="2">
        <f t="shared" ref="J22:M22" si="21">(F22*2.2046)</f>
        <v>352.736</v>
      </c>
      <c r="K22" s="2">
        <f t="shared" si="21"/>
        <v>176.368</v>
      </c>
      <c r="L22" s="2">
        <f t="shared" si="21"/>
        <v>391.3165</v>
      </c>
      <c r="M22" s="2">
        <f t="shared" si="21"/>
        <v>920.4205</v>
      </c>
    </row>
    <row r="23" ht="14.25" customHeight="1">
      <c r="A23" s="1" t="s">
        <v>129</v>
      </c>
      <c r="B23" s="1" t="s">
        <v>84</v>
      </c>
      <c r="C23" s="1">
        <v>220.0</v>
      </c>
      <c r="D23" s="1" t="s">
        <v>109</v>
      </c>
      <c r="E23" s="1" t="s">
        <v>60</v>
      </c>
      <c r="F23" s="1">
        <v>317.5</v>
      </c>
      <c r="G23" s="1">
        <v>182.5</v>
      </c>
      <c r="H23" s="1">
        <v>265.0</v>
      </c>
      <c r="I23">
        <v>765.0</v>
      </c>
      <c r="J23" s="2">
        <f t="shared" ref="J23:M23" si="22">(F23*2.2046)</f>
        <v>699.9605</v>
      </c>
      <c r="K23" s="2">
        <f t="shared" si="22"/>
        <v>402.3395</v>
      </c>
      <c r="L23" s="2">
        <f t="shared" si="22"/>
        <v>584.219</v>
      </c>
      <c r="M23" s="2">
        <f t="shared" si="22"/>
        <v>1686.519</v>
      </c>
    </row>
    <row r="24" ht="14.25" customHeight="1">
      <c r="A24" s="1" t="s">
        <v>131</v>
      </c>
      <c r="B24" s="1" t="s">
        <v>76</v>
      </c>
      <c r="C24" s="1">
        <v>220.0</v>
      </c>
      <c r="D24" s="1" t="s">
        <v>140</v>
      </c>
      <c r="E24" s="1" t="s">
        <v>60</v>
      </c>
      <c r="F24" s="1">
        <v>240.0</v>
      </c>
      <c r="G24" s="1">
        <v>155.0</v>
      </c>
      <c r="H24" s="1">
        <v>250.0</v>
      </c>
      <c r="I24">
        <v>645.0</v>
      </c>
      <c r="J24" s="2">
        <f t="shared" ref="J24:M24" si="23">(F24*2.2046)</f>
        <v>529.104</v>
      </c>
      <c r="K24" s="2">
        <f t="shared" si="23"/>
        <v>341.713</v>
      </c>
      <c r="L24" s="2">
        <f t="shared" si="23"/>
        <v>551.15</v>
      </c>
      <c r="M24" s="2">
        <f t="shared" si="23"/>
        <v>1421.967</v>
      </c>
    </row>
    <row r="25" ht="14.25" customHeight="1">
      <c r="A25" s="1" t="s">
        <v>136</v>
      </c>
      <c r="B25" s="1" t="s">
        <v>137</v>
      </c>
      <c r="C25" s="1">
        <v>308.0</v>
      </c>
      <c r="D25" s="1" t="s">
        <v>167</v>
      </c>
      <c r="E25" s="1" t="s">
        <v>93</v>
      </c>
      <c r="F25" s="1">
        <v>265.0</v>
      </c>
      <c r="G25" s="1">
        <v>195.0</v>
      </c>
      <c r="H25" s="1">
        <v>285.0</v>
      </c>
      <c r="I25">
        <v>745.0</v>
      </c>
      <c r="J25" s="2">
        <f t="shared" ref="J25:M25" si="24">(F25*2.2046)</f>
        <v>584.219</v>
      </c>
      <c r="K25" s="2">
        <f t="shared" si="24"/>
        <v>429.897</v>
      </c>
      <c r="L25" s="2">
        <f t="shared" si="24"/>
        <v>628.311</v>
      </c>
      <c r="M25" s="2">
        <f t="shared" si="24"/>
        <v>1642.427</v>
      </c>
    </row>
    <row r="26" ht="14.25" customHeight="1">
      <c r="A26" s="1" t="s">
        <v>141</v>
      </c>
      <c r="B26" s="1" t="s">
        <v>97</v>
      </c>
      <c r="C26" s="1">
        <v>165.0</v>
      </c>
      <c r="D26" s="1" t="s">
        <v>140</v>
      </c>
      <c r="E26" s="1" t="s">
        <v>60</v>
      </c>
      <c r="F26" s="1">
        <v>192.5</v>
      </c>
      <c r="G26" s="1">
        <v>100.0</v>
      </c>
      <c r="H26" s="1">
        <v>232.5</v>
      </c>
      <c r="I26">
        <v>525.0</v>
      </c>
      <c r="J26" s="2">
        <f t="shared" ref="J26:M26" si="25">(F26*2.2046)</f>
        <v>424.3855</v>
      </c>
      <c r="K26" s="2">
        <f t="shared" si="25"/>
        <v>220.46</v>
      </c>
      <c r="L26" s="2">
        <f t="shared" si="25"/>
        <v>512.5695</v>
      </c>
      <c r="M26" s="2">
        <f t="shared" si="25"/>
        <v>1157.415</v>
      </c>
    </row>
    <row r="27" ht="14.25" customHeight="1">
      <c r="A27" s="1" t="s">
        <v>143</v>
      </c>
      <c r="B27" s="1" t="s">
        <v>76</v>
      </c>
      <c r="C27" s="1" t="s">
        <v>108</v>
      </c>
      <c r="D27" s="1" t="s">
        <v>109</v>
      </c>
      <c r="E27" s="1" t="s">
        <v>60</v>
      </c>
      <c r="F27" s="1">
        <v>350.0</v>
      </c>
      <c r="G27" s="1">
        <v>250.0</v>
      </c>
      <c r="H27" s="1">
        <v>240.0</v>
      </c>
      <c r="I27">
        <v>840.0</v>
      </c>
      <c r="J27" s="2">
        <f t="shared" ref="J27:M27" si="26">(F27*2.2046)</f>
        <v>771.61</v>
      </c>
      <c r="K27" s="2">
        <f t="shared" si="26"/>
        <v>551.15</v>
      </c>
      <c r="L27" s="2">
        <f t="shared" si="26"/>
        <v>529.104</v>
      </c>
      <c r="M27" s="2">
        <f t="shared" si="26"/>
        <v>1851.864</v>
      </c>
    </row>
    <row r="28" ht="14.25" customHeight="1">
      <c r="A28" s="1" t="s">
        <v>146</v>
      </c>
      <c r="B28" s="1" t="s">
        <v>76</v>
      </c>
      <c r="C28" s="1">
        <v>242.0</v>
      </c>
      <c r="D28" s="1" t="s">
        <v>109</v>
      </c>
      <c r="E28" s="1" t="s">
        <v>60</v>
      </c>
      <c r="F28" s="1">
        <v>277.5</v>
      </c>
      <c r="G28" s="1">
        <v>235.0</v>
      </c>
      <c r="H28" s="1">
        <v>262.5</v>
      </c>
      <c r="I28">
        <v>775.0</v>
      </c>
      <c r="J28" s="2">
        <f t="shared" ref="J28:M28" si="27">(F28*2.2046)</f>
        <v>611.7765</v>
      </c>
      <c r="K28" s="2">
        <f t="shared" si="27"/>
        <v>518.081</v>
      </c>
      <c r="L28" s="2">
        <f t="shared" si="27"/>
        <v>578.7075</v>
      </c>
      <c r="M28" s="2">
        <f t="shared" si="27"/>
        <v>1708.565</v>
      </c>
    </row>
    <row r="29" ht="14.25" customHeight="1">
      <c r="A29" s="1" t="s">
        <v>147</v>
      </c>
      <c r="B29" s="1" t="s">
        <v>84</v>
      </c>
      <c r="C29" s="1">
        <v>181.0</v>
      </c>
      <c r="D29" s="1" t="s">
        <v>140</v>
      </c>
      <c r="E29" s="1" t="s">
        <v>93</v>
      </c>
      <c r="F29" s="1">
        <v>225.0</v>
      </c>
      <c r="G29" s="1">
        <v>152.5</v>
      </c>
      <c r="H29" s="1">
        <v>227.5</v>
      </c>
      <c r="I29">
        <v>605.0</v>
      </c>
      <c r="J29" s="2">
        <f t="shared" ref="J29:M29" si="28">(F29*2.2046)</f>
        <v>496.035</v>
      </c>
      <c r="K29" s="2">
        <f t="shared" si="28"/>
        <v>336.2015</v>
      </c>
      <c r="L29" s="2">
        <f t="shared" si="28"/>
        <v>501.5465</v>
      </c>
      <c r="M29" s="2">
        <f t="shared" si="28"/>
        <v>1333.783</v>
      </c>
    </row>
    <row r="30" ht="14.25" customHeight="1">
      <c r="A30" s="1" t="s">
        <v>150</v>
      </c>
      <c r="B30" s="1" t="s">
        <v>126</v>
      </c>
      <c r="C30" s="1">
        <v>165.0</v>
      </c>
      <c r="D30" s="1" t="s">
        <v>140</v>
      </c>
      <c r="E30" s="1" t="s">
        <v>60</v>
      </c>
      <c r="F30" s="1">
        <v>167.5</v>
      </c>
      <c r="G30" s="1">
        <v>70.0</v>
      </c>
      <c r="H30" s="1">
        <v>175.0</v>
      </c>
      <c r="I30">
        <v>412.5</v>
      </c>
      <c r="J30" s="2">
        <f t="shared" ref="J30:M30" si="29">(F30*2.2046)</f>
        <v>369.2705</v>
      </c>
      <c r="K30" s="2">
        <f t="shared" si="29"/>
        <v>154.322</v>
      </c>
      <c r="L30" s="2">
        <f t="shared" si="29"/>
        <v>385.805</v>
      </c>
      <c r="M30" s="2">
        <f t="shared" si="29"/>
        <v>909.3975</v>
      </c>
    </row>
    <row r="31" ht="14.25" customHeight="1">
      <c r="A31" s="1" t="s">
        <v>148</v>
      </c>
      <c r="B31" s="1" t="s">
        <v>149</v>
      </c>
      <c r="C31" s="1">
        <v>148.0</v>
      </c>
      <c r="D31" s="1" t="s">
        <v>109</v>
      </c>
      <c r="E31" s="1" t="s">
        <v>93</v>
      </c>
      <c r="F31" s="1">
        <v>217.5</v>
      </c>
      <c r="G31" s="1">
        <v>97.5</v>
      </c>
      <c r="H31" s="1">
        <v>185.0</v>
      </c>
      <c r="I31">
        <v>500.0</v>
      </c>
      <c r="J31" s="2">
        <f t="shared" ref="J31:M31" si="30">(F31*2.2046)</f>
        <v>479.5005</v>
      </c>
      <c r="K31" s="2">
        <f t="shared" si="30"/>
        <v>214.9485</v>
      </c>
      <c r="L31" s="2">
        <f t="shared" si="30"/>
        <v>407.851</v>
      </c>
      <c r="M31" s="2">
        <f t="shared" si="30"/>
        <v>1102.3</v>
      </c>
    </row>
    <row r="32" ht="14.25" customHeight="1">
      <c r="A32" s="1" t="s">
        <v>151</v>
      </c>
      <c r="B32" s="1" t="s">
        <v>152</v>
      </c>
      <c r="C32" s="1" t="s">
        <v>108</v>
      </c>
      <c r="D32" s="1" t="s">
        <v>109</v>
      </c>
      <c r="E32" s="1" t="s">
        <v>93</v>
      </c>
      <c r="F32" s="1">
        <v>342.5</v>
      </c>
      <c r="G32" s="1">
        <v>202.5</v>
      </c>
      <c r="H32" s="1">
        <v>227.5</v>
      </c>
      <c r="I32">
        <v>772.5</v>
      </c>
      <c r="J32" s="2">
        <f t="shared" ref="J32:M32" si="31">(F32*2.2046)</f>
        <v>755.0755</v>
      </c>
      <c r="K32" s="2">
        <f t="shared" si="31"/>
        <v>446.4315</v>
      </c>
      <c r="L32" s="2">
        <f t="shared" si="31"/>
        <v>501.5465</v>
      </c>
      <c r="M32" s="2">
        <f t="shared" si="31"/>
        <v>1703.0535</v>
      </c>
    </row>
    <row r="33" ht="14.25" customHeight="1">
      <c r="A33" s="1" t="s">
        <v>154</v>
      </c>
      <c r="B33" s="1" t="s">
        <v>126</v>
      </c>
      <c r="C33" s="1">
        <v>114.0</v>
      </c>
      <c r="D33" s="1" t="s">
        <v>140</v>
      </c>
      <c r="E33" s="1" t="s">
        <v>60</v>
      </c>
      <c r="F33" s="1">
        <v>125.0</v>
      </c>
      <c r="G33" s="1">
        <v>57.5</v>
      </c>
      <c r="H33" s="1">
        <v>120.0</v>
      </c>
      <c r="I33">
        <v>302.5</v>
      </c>
      <c r="J33" s="2">
        <f t="shared" ref="J33:M33" si="32">(F33*2.2046)</f>
        <v>275.575</v>
      </c>
      <c r="K33" s="2">
        <f t="shared" si="32"/>
        <v>126.7645</v>
      </c>
      <c r="L33" s="2">
        <f t="shared" si="32"/>
        <v>264.552</v>
      </c>
      <c r="M33" s="2">
        <f t="shared" si="32"/>
        <v>666.8915</v>
      </c>
    </row>
    <row r="34" ht="14.25" customHeight="1">
      <c r="A34" s="1" t="s">
        <v>156</v>
      </c>
      <c r="B34" s="1" t="s">
        <v>76</v>
      </c>
      <c r="C34" s="1">
        <v>220.0</v>
      </c>
      <c r="D34" s="1" t="s">
        <v>167</v>
      </c>
      <c r="E34" s="1" t="s">
        <v>60</v>
      </c>
      <c r="F34" s="1">
        <v>232.5</v>
      </c>
      <c r="G34" s="1">
        <v>117.5</v>
      </c>
      <c r="H34" s="1">
        <v>227.5</v>
      </c>
      <c r="I34">
        <v>577.5</v>
      </c>
      <c r="J34" s="2">
        <f t="shared" ref="J34:M34" si="33">(F34*2.2046)</f>
        <v>512.5695</v>
      </c>
      <c r="K34" s="2">
        <f t="shared" si="33"/>
        <v>259.0405</v>
      </c>
      <c r="L34" s="2">
        <f t="shared" si="33"/>
        <v>501.5465</v>
      </c>
      <c r="M34" s="2">
        <f t="shared" si="33"/>
        <v>1273.1565</v>
      </c>
    </row>
    <row r="35" ht="14.25" customHeight="1">
      <c r="A35" s="1" t="s">
        <v>159</v>
      </c>
      <c r="B35" s="1" t="s">
        <v>149</v>
      </c>
      <c r="C35" s="1">
        <v>181.0</v>
      </c>
      <c r="D35" s="1" t="s">
        <v>109</v>
      </c>
      <c r="E35" s="1" t="s">
        <v>93</v>
      </c>
      <c r="F35" s="1">
        <v>205.0</v>
      </c>
      <c r="G35" s="1">
        <v>140.0</v>
      </c>
      <c r="H35" s="1">
        <v>182.5</v>
      </c>
      <c r="I35">
        <v>527.5</v>
      </c>
      <c r="J35" s="2">
        <f t="shared" ref="J35:M35" si="34">(F35*2.2046)</f>
        <v>451.943</v>
      </c>
      <c r="K35" s="2">
        <f t="shared" si="34"/>
        <v>308.644</v>
      </c>
      <c r="L35" s="2">
        <f t="shared" si="34"/>
        <v>402.3395</v>
      </c>
      <c r="M35" s="2">
        <f t="shared" si="34"/>
        <v>1162.9265</v>
      </c>
    </row>
    <row r="36" ht="14.25" customHeight="1">
      <c r="A36" s="1" t="s">
        <v>161</v>
      </c>
      <c r="B36" s="1" t="s">
        <v>126</v>
      </c>
      <c r="C36" s="1">
        <v>123.0</v>
      </c>
      <c r="D36" s="1" t="s">
        <v>167</v>
      </c>
      <c r="E36" s="1" t="s">
        <v>60</v>
      </c>
      <c r="F36" s="1">
        <v>100.0</v>
      </c>
      <c r="G36" s="1">
        <v>70.0</v>
      </c>
      <c r="H36" s="1">
        <v>130.0</v>
      </c>
      <c r="I36">
        <v>300.0</v>
      </c>
      <c r="J36" s="2">
        <f t="shared" ref="J36:M36" si="35">(F36*2.2046)</f>
        <v>220.46</v>
      </c>
      <c r="K36" s="2">
        <f t="shared" si="35"/>
        <v>154.322</v>
      </c>
      <c r="L36" s="2">
        <f t="shared" si="35"/>
        <v>286.598</v>
      </c>
      <c r="M36" s="2">
        <f t="shared" si="35"/>
        <v>661.38</v>
      </c>
    </row>
    <row r="37" ht="14.25" customHeight="1">
      <c r="A37" s="1" t="s">
        <v>162</v>
      </c>
      <c r="B37" s="1" t="s">
        <v>76</v>
      </c>
      <c r="C37" s="1">
        <v>242.0</v>
      </c>
      <c r="D37" s="1" t="s">
        <v>140</v>
      </c>
      <c r="E37" s="1" t="s">
        <v>93</v>
      </c>
      <c r="F37" s="1">
        <v>230.0</v>
      </c>
      <c r="G37" s="1">
        <v>125.0</v>
      </c>
      <c r="H37" s="1">
        <v>250.0</v>
      </c>
      <c r="I37">
        <v>605.0</v>
      </c>
      <c r="J37" s="2">
        <f t="shared" ref="J37:M37" si="36">(F37*2.2046)</f>
        <v>507.058</v>
      </c>
      <c r="K37" s="2">
        <f t="shared" si="36"/>
        <v>275.575</v>
      </c>
      <c r="L37" s="2">
        <f t="shared" si="36"/>
        <v>551.15</v>
      </c>
      <c r="M37" s="2">
        <f t="shared" si="36"/>
        <v>1333.783</v>
      </c>
    </row>
    <row r="38" ht="14.25" customHeight="1">
      <c r="A38" s="1" t="s">
        <v>166</v>
      </c>
      <c r="B38" s="1" t="s">
        <v>126</v>
      </c>
      <c r="C38" s="1" t="s">
        <v>108</v>
      </c>
      <c r="D38" s="1" t="s">
        <v>167</v>
      </c>
      <c r="E38" s="1" t="s">
        <v>60</v>
      </c>
      <c r="F38" s="1">
        <v>177.5</v>
      </c>
      <c r="G38" s="1">
        <v>85.0</v>
      </c>
      <c r="H38" s="1">
        <v>187.5</v>
      </c>
      <c r="I38">
        <v>450.0</v>
      </c>
      <c r="J38" s="2">
        <f t="shared" ref="J38:M38" si="37">(F38*2.2046)</f>
        <v>391.3165</v>
      </c>
      <c r="K38" s="2">
        <f t="shared" si="37"/>
        <v>187.391</v>
      </c>
      <c r="L38" s="2">
        <f t="shared" si="37"/>
        <v>413.3625</v>
      </c>
      <c r="M38" s="2">
        <f t="shared" si="37"/>
        <v>992.07</v>
      </c>
    </row>
    <row r="39" ht="14.25" customHeight="1">
      <c r="A39" s="1" t="s">
        <v>168</v>
      </c>
      <c r="B39" s="1" t="s">
        <v>76</v>
      </c>
      <c r="C39" s="1">
        <v>242.0</v>
      </c>
      <c r="D39" s="1" t="s">
        <v>140</v>
      </c>
      <c r="E39" s="1" t="s">
        <v>60</v>
      </c>
      <c r="F39" s="1">
        <v>200.0</v>
      </c>
      <c r="G39" s="1">
        <v>115.0</v>
      </c>
      <c r="H39" s="1">
        <v>230.0</v>
      </c>
      <c r="I39">
        <v>545.0</v>
      </c>
      <c r="J39" s="2">
        <f t="shared" ref="J39:M39" si="38">(F39*2.2046)</f>
        <v>440.92</v>
      </c>
      <c r="K39" s="2">
        <f t="shared" si="38"/>
        <v>253.529</v>
      </c>
      <c r="L39" s="2">
        <f t="shared" si="38"/>
        <v>507.058</v>
      </c>
      <c r="M39" s="2">
        <f t="shared" si="38"/>
        <v>1201.507</v>
      </c>
    </row>
    <row r="40" ht="14.25" customHeight="1">
      <c r="A40" s="1" t="s">
        <v>169</v>
      </c>
      <c r="B40" s="1" t="s">
        <v>170</v>
      </c>
      <c r="C40" s="1" t="s">
        <v>108</v>
      </c>
      <c r="D40" s="1" t="s">
        <v>167</v>
      </c>
      <c r="E40" s="1" t="s">
        <v>93</v>
      </c>
      <c r="F40" s="1">
        <v>192.5</v>
      </c>
      <c r="G40" s="1">
        <v>70.0</v>
      </c>
      <c r="H40" s="1">
        <v>172.5</v>
      </c>
      <c r="I40">
        <v>435.0</v>
      </c>
      <c r="J40" s="2">
        <f t="shared" ref="J40:M40" si="39">(F40*2.2046)</f>
        <v>424.3855</v>
      </c>
      <c r="K40" s="2">
        <f t="shared" si="39"/>
        <v>154.322</v>
      </c>
      <c r="L40" s="2">
        <f t="shared" si="39"/>
        <v>380.2935</v>
      </c>
      <c r="M40" s="2">
        <f t="shared" si="39"/>
        <v>959.001</v>
      </c>
    </row>
    <row r="41" ht="14.25" customHeight="1">
      <c r="A41" s="1" t="s">
        <v>171</v>
      </c>
      <c r="B41" s="1" t="s">
        <v>126</v>
      </c>
      <c r="C41" s="1">
        <v>165.0</v>
      </c>
      <c r="D41" s="1" t="s">
        <v>140</v>
      </c>
      <c r="E41" s="1" t="s">
        <v>60</v>
      </c>
      <c r="F41" s="1">
        <v>140.0</v>
      </c>
      <c r="G41" s="1">
        <v>70.0</v>
      </c>
      <c r="H41" s="1">
        <v>147.5</v>
      </c>
      <c r="I41">
        <v>357.5</v>
      </c>
      <c r="J41" s="2">
        <f t="shared" ref="J41:M41" si="40">(F41*2.2046)</f>
        <v>308.644</v>
      </c>
      <c r="K41" s="2">
        <f t="shared" si="40"/>
        <v>154.322</v>
      </c>
      <c r="L41" s="2">
        <f t="shared" si="40"/>
        <v>325.1785</v>
      </c>
      <c r="M41" s="2">
        <f t="shared" si="40"/>
        <v>788.1445</v>
      </c>
    </row>
    <row r="42" ht="14.25" customHeight="1">
      <c r="A42" s="1" t="s">
        <v>172</v>
      </c>
      <c r="B42" s="1" t="s">
        <v>126</v>
      </c>
      <c r="C42" s="1">
        <v>148.0</v>
      </c>
      <c r="D42" s="1" t="s">
        <v>140</v>
      </c>
      <c r="E42" s="1" t="s">
        <v>60</v>
      </c>
      <c r="F42" s="1">
        <v>137.5</v>
      </c>
      <c r="G42" s="1">
        <v>62.5</v>
      </c>
      <c r="H42" s="1">
        <v>125.0</v>
      </c>
      <c r="I42">
        <v>325.0</v>
      </c>
      <c r="J42" s="2">
        <f t="shared" ref="J42:M42" si="41">(F42*2.2046)</f>
        <v>303.1325</v>
      </c>
      <c r="K42" s="2">
        <f t="shared" si="41"/>
        <v>137.7875</v>
      </c>
      <c r="L42" s="2">
        <f t="shared" si="41"/>
        <v>275.575</v>
      </c>
      <c r="M42" s="2">
        <f t="shared" si="41"/>
        <v>716.495</v>
      </c>
    </row>
    <row r="43" ht="14.25" customHeight="1">
      <c r="A43" s="1" t="s">
        <v>173</v>
      </c>
      <c r="B43" s="1" t="s">
        <v>91</v>
      </c>
      <c r="C43" s="1">
        <v>165.0</v>
      </c>
      <c r="D43" s="1" t="s">
        <v>167</v>
      </c>
      <c r="E43" s="1" t="s">
        <v>60</v>
      </c>
      <c r="F43" s="1">
        <v>122.5</v>
      </c>
      <c r="G43" s="1">
        <v>80.0</v>
      </c>
      <c r="H43" s="1">
        <v>142.5</v>
      </c>
      <c r="I43">
        <v>345.0</v>
      </c>
      <c r="J43" s="2">
        <f t="shared" ref="J43:M43" si="42">(F43*2.2046)</f>
        <v>270.0635</v>
      </c>
      <c r="K43" s="2">
        <f t="shared" si="42"/>
        <v>176.368</v>
      </c>
      <c r="L43" s="2">
        <f t="shared" si="42"/>
        <v>314.1555</v>
      </c>
      <c r="M43" s="2">
        <f t="shared" si="42"/>
        <v>760.587</v>
      </c>
    </row>
    <row r="44" ht="14.25" customHeight="1">
      <c r="A44" s="1" t="s">
        <v>174</v>
      </c>
      <c r="B44" s="1" t="s">
        <v>91</v>
      </c>
      <c r="C44" s="1">
        <v>198.0</v>
      </c>
      <c r="D44" s="1" t="s">
        <v>140</v>
      </c>
      <c r="E44" s="1" t="s">
        <v>60</v>
      </c>
      <c r="F44" s="1">
        <v>142.5</v>
      </c>
      <c r="G44" s="1">
        <v>80.0</v>
      </c>
      <c r="H44" s="1">
        <v>160.0</v>
      </c>
      <c r="I44">
        <v>382.5</v>
      </c>
      <c r="J44" s="2">
        <f t="shared" ref="J44:M44" si="43">(F44*2.2046)</f>
        <v>314.1555</v>
      </c>
      <c r="K44" s="2">
        <f t="shared" si="43"/>
        <v>176.368</v>
      </c>
      <c r="L44" s="2">
        <f t="shared" si="43"/>
        <v>352.736</v>
      </c>
      <c r="M44" s="2">
        <f t="shared" si="43"/>
        <v>843.2595</v>
      </c>
    </row>
    <row r="45" ht="14.25" customHeight="1">
      <c r="A45" s="1" t="s">
        <v>175</v>
      </c>
      <c r="B45" s="1" t="s">
        <v>126</v>
      </c>
      <c r="C45" s="1">
        <v>165.0</v>
      </c>
      <c r="D45" s="1" t="s">
        <v>140</v>
      </c>
      <c r="E45" s="1" t="s">
        <v>93</v>
      </c>
      <c r="F45" s="1">
        <v>142.5</v>
      </c>
      <c r="G45" s="1">
        <v>77.5</v>
      </c>
      <c r="H45" s="1">
        <v>167.5</v>
      </c>
      <c r="I45">
        <v>387.5</v>
      </c>
      <c r="J45" s="2">
        <f t="shared" ref="J45:M45" si="44">(F45*2.2046)</f>
        <v>314.1555</v>
      </c>
      <c r="K45" s="2">
        <f t="shared" si="44"/>
        <v>170.8565</v>
      </c>
      <c r="L45" s="2">
        <f t="shared" si="44"/>
        <v>369.2705</v>
      </c>
      <c r="M45" s="2">
        <f t="shared" si="44"/>
        <v>854.2825</v>
      </c>
    </row>
    <row r="46" ht="14.25" customHeight="1">
      <c r="A46" s="1" t="s">
        <v>176</v>
      </c>
      <c r="B46" s="1" t="s">
        <v>118</v>
      </c>
      <c r="C46" s="1">
        <v>242.0</v>
      </c>
      <c r="D46" s="1" t="s">
        <v>140</v>
      </c>
      <c r="E46" s="1" t="s">
        <v>60</v>
      </c>
      <c r="F46" s="1">
        <v>165.0</v>
      </c>
      <c r="G46" s="1">
        <v>92.5</v>
      </c>
      <c r="H46" s="1">
        <v>212.5</v>
      </c>
      <c r="I46">
        <v>470.0</v>
      </c>
      <c r="J46" s="2">
        <f t="shared" ref="J46:M46" si="45">(F46*2.2046)</f>
        <v>363.759</v>
      </c>
      <c r="K46" s="2">
        <f t="shared" si="45"/>
        <v>203.9255</v>
      </c>
      <c r="L46" s="2">
        <f t="shared" si="45"/>
        <v>468.4775</v>
      </c>
      <c r="M46" s="2">
        <f t="shared" si="45"/>
        <v>1036.162</v>
      </c>
    </row>
    <row r="47" ht="14.25" customHeight="1">
      <c r="A47" s="1" t="s">
        <v>177</v>
      </c>
      <c r="B47" s="1" t="s">
        <v>126</v>
      </c>
      <c r="C47" s="1">
        <v>165.0</v>
      </c>
      <c r="D47" s="1" t="s">
        <v>109</v>
      </c>
      <c r="E47" s="1" t="s">
        <v>60</v>
      </c>
      <c r="F47" s="1">
        <v>162.5</v>
      </c>
      <c r="G47" s="1">
        <v>102.5</v>
      </c>
      <c r="H47" s="1">
        <v>155.0</v>
      </c>
      <c r="I47">
        <v>420.0</v>
      </c>
      <c r="J47" s="2">
        <f t="shared" ref="J47:M47" si="46">(F47*2.2046)</f>
        <v>358.2475</v>
      </c>
      <c r="K47" s="2">
        <f t="shared" si="46"/>
        <v>225.9715</v>
      </c>
      <c r="L47" s="2">
        <f t="shared" si="46"/>
        <v>341.713</v>
      </c>
      <c r="M47" s="2">
        <f t="shared" si="46"/>
        <v>925.932</v>
      </c>
    </row>
    <row r="48" ht="14.25" customHeight="1">
      <c r="A48" s="1" t="s">
        <v>179</v>
      </c>
      <c r="B48" s="1" t="s">
        <v>76</v>
      </c>
      <c r="C48" s="1">
        <v>181.0</v>
      </c>
      <c r="D48" s="1" t="s">
        <v>140</v>
      </c>
      <c r="E48" s="1" t="s">
        <v>60</v>
      </c>
      <c r="F48" s="1">
        <v>155.0</v>
      </c>
      <c r="G48" s="1">
        <v>92.5</v>
      </c>
      <c r="H48" s="1">
        <v>197.5</v>
      </c>
      <c r="I48">
        <v>445.0</v>
      </c>
      <c r="J48" s="2">
        <f t="shared" ref="J48:M48" si="47">(F48*2.2046)</f>
        <v>341.713</v>
      </c>
      <c r="K48" s="2">
        <f t="shared" si="47"/>
        <v>203.9255</v>
      </c>
      <c r="L48" s="2">
        <f t="shared" si="47"/>
        <v>435.4085</v>
      </c>
      <c r="M48" s="2">
        <f t="shared" si="47"/>
        <v>981.047</v>
      </c>
    </row>
    <row r="49" ht="14.25" customHeight="1">
      <c r="A49" s="1" t="s">
        <v>158</v>
      </c>
      <c r="B49" s="1" t="s">
        <v>126</v>
      </c>
      <c r="C49" s="1" t="s">
        <v>108</v>
      </c>
      <c r="D49" s="1" t="s">
        <v>140</v>
      </c>
      <c r="E49" s="1" t="s">
        <v>93</v>
      </c>
      <c r="F49" s="1">
        <v>235.0</v>
      </c>
      <c r="G49" s="1">
        <v>117.5</v>
      </c>
      <c r="H49" s="1">
        <v>192.5</v>
      </c>
      <c r="I49">
        <v>545.0</v>
      </c>
      <c r="J49" s="2">
        <f t="shared" ref="J49:M49" si="48">(F49*2.2046)</f>
        <v>518.081</v>
      </c>
      <c r="K49" s="2">
        <f t="shared" si="48"/>
        <v>259.0405</v>
      </c>
      <c r="L49" s="2">
        <f t="shared" si="48"/>
        <v>424.3855</v>
      </c>
      <c r="M49" s="2">
        <f t="shared" si="48"/>
        <v>1201.507</v>
      </c>
    </row>
    <row r="50" ht="14.25" customHeight="1">
      <c r="A50" s="1" t="s">
        <v>164</v>
      </c>
      <c r="B50" s="1" t="s">
        <v>152</v>
      </c>
      <c r="C50" s="1">
        <v>308.0</v>
      </c>
      <c r="D50" s="1" t="s">
        <v>140</v>
      </c>
      <c r="E50" s="1" t="s">
        <v>93</v>
      </c>
      <c r="F50" s="1">
        <v>227.5</v>
      </c>
      <c r="G50" s="1">
        <v>160.0</v>
      </c>
      <c r="H50" s="1">
        <v>182.5</v>
      </c>
      <c r="I50">
        <v>570.0</v>
      </c>
      <c r="J50" s="2">
        <f t="shared" ref="J50:M50" si="49">(F50*2.2046)</f>
        <v>501.5465</v>
      </c>
      <c r="K50" s="2">
        <f t="shared" si="49"/>
        <v>352.736</v>
      </c>
      <c r="L50" s="2">
        <f t="shared" si="49"/>
        <v>402.3395</v>
      </c>
      <c r="M50" s="2">
        <f t="shared" si="49"/>
        <v>1256.622</v>
      </c>
    </row>
    <row r="51" ht="14.25" customHeight="1">
      <c r="A51" s="1" t="s">
        <v>180</v>
      </c>
      <c r="B51" s="1" t="s">
        <v>91</v>
      </c>
      <c r="C51" s="1">
        <v>132.0</v>
      </c>
      <c r="D51" s="1" t="s">
        <v>109</v>
      </c>
      <c r="E51" s="1" t="s">
        <v>60</v>
      </c>
      <c r="F51" s="1">
        <v>122.5</v>
      </c>
      <c r="G51" s="1">
        <v>62.5</v>
      </c>
      <c r="H51" s="1">
        <v>115.0</v>
      </c>
      <c r="I51">
        <v>300.0</v>
      </c>
      <c r="J51" s="2">
        <f t="shared" ref="J51:M51" si="50">(F51*2.2046)</f>
        <v>270.0635</v>
      </c>
      <c r="K51" s="2">
        <f t="shared" si="50"/>
        <v>137.7875</v>
      </c>
      <c r="L51" s="2">
        <f t="shared" si="50"/>
        <v>253.529</v>
      </c>
      <c r="M51" s="2">
        <f t="shared" si="50"/>
        <v>661.38</v>
      </c>
    </row>
    <row r="52" ht="14.25" customHeight="1">
      <c r="A52" s="1" t="s">
        <v>182</v>
      </c>
      <c r="B52" s="1" t="s">
        <v>70</v>
      </c>
      <c r="C52" s="1">
        <v>181.0</v>
      </c>
      <c r="D52" s="1" t="s">
        <v>140</v>
      </c>
      <c r="E52" s="1" t="s">
        <v>60</v>
      </c>
      <c r="F52" s="1">
        <v>97.5</v>
      </c>
      <c r="G52" s="1">
        <v>50.0</v>
      </c>
      <c r="H52" s="1">
        <v>127.5</v>
      </c>
      <c r="I52">
        <v>275.0</v>
      </c>
      <c r="J52" s="2">
        <f t="shared" ref="J52:M52" si="51">(F52*2.2046)</f>
        <v>214.9485</v>
      </c>
      <c r="K52" s="2">
        <f t="shared" si="51"/>
        <v>110.23</v>
      </c>
      <c r="L52" s="2">
        <f t="shared" si="51"/>
        <v>281.0865</v>
      </c>
      <c r="M52" s="2">
        <f t="shared" si="51"/>
        <v>606.265</v>
      </c>
    </row>
    <row r="53" ht="14.25" customHeight="1">
      <c r="A53" s="1" t="s">
        <v>183</v>
      </c>
      <c r="B53" s="1" t="s">
        <v>76</v>
      </c>
      <c r="C53" s="1">
        <v>198.0</v>
      </c>
      <c r="D53" s="1" t="s">
        <v>167</v>
      </c>
      <c r="E53" s="1" t="s">
        <v>93</v>
      </c>
      <c r="F53" s="1">
        <v>122.5</v>
      </c>
      <c r="G53" s="1">
        <v>97.5</v>
      </c>
      <c r="H53" s="1">
        <v>185.0</v>
      </c>
      <c r="I53">
        <v>405.0</v>
      </c>
      <c r="J53" s="2">
        <f t="shared" ref="J53:M53" si="52">(F53*2.2046)</f>
        <v>270.0635</v>
      </c>
      <c r="K53" s="2">
        <f t="shared" si="52"/>
        <v>214.9485</v>
      </c>
      <c r="L53" s="2">
        <f t="shared" si="52"/>
        <v>407.851</v>
      </c>
      <c r="M53" s="2">
        <f t="shared" si="52"/>
        <v>892.863</v>
      </c>
    </row>
    <row r="54" ht="14.25" customHeight="1">
      <c r="A54" s="1" t="s">
        <v>185</v>
      </c>
      <c r="B54" s="1" t="s">
        <v>99</v>
      </c>
      <c r="C54" s="1">
        <v>132.0</v>
      </c>
      <c r="D54" s="1" t="s">
        <v>167</v>
      </c>
      <c r="E54" s="1" t="s">
        <v>60</v>
      </c>
      <c r="F54" s="1">
        <v>75.0</v>
      </c>
      <c r="G54" s="1">
        <v>42.5</v>
      </c>
      <c r="H54" s="1">
        <v>107.5</v>
      </c>
      <c r="I54">
        <v>225.0</v>
      </c>
      <c r="J54" s="2">
        <f t="shared" ref="J54:M54" si="53">(F54*2.2046)</f>
        <v>165.345</v>
      </c>
      <c r="K54" s="2">
        <f t="shared" si="53"/>
        <v>93.6955</v>
      </c>
      <c r="L54" s="2">
        <f t="shared" si="53"/>
        <v>236.9945</v>
      </c>
      <c r="M54" s="2">
        <f t="shared" si="53"/>
        <v>496.035</v>
      </c>
    </row>
    <row r="55" ht="14.25" customHeight="1">
      <c r="A55" s="1" t="s">
        <v>181</v>
      </c>
      <c r="B55" s="1" t="s">
        <v>152</v>
      </c>
      <c r="C55" s="1">
        <v>148.0</v>
      </c>
      <c r="D55" s="1" t="s">
        <v>140</v>
      </c>
      <c r="E55" s="1" t="s">
        <v>60</v>
      </c>
      <c r="F55" s="1">
        <v>102.5</v>
      </c>
      <c r="G55" s="1">
        <v>65.0</v>
      </c>
      <c r="H55" s="1">
        <v>110.0</v>
      </c>
      <c r="I55">
        <v>277.5</v>
      </c>
      <c r="J55" s="2">
        <f t="shared" ref="J55:M55" si="54">(F55*2.2046)</f>
        <v>225.9715</v>
      </c>
      <c r="K55" s="2">
        <f t="shared" si="54"/>
        <v>143.299</v>
      </c>
      <c r="L55" s="2">
        <f t="shared" si="54"/>
        <v>242.506</v>
      </c>
      <c r="M55" s="2">
        <f t="shared" si="54"/>
        <v>611.7765</v>
      </c>
    </row>
    <row r="56" ht="14.25" customHeight="1">
      <c r="A56" s="1" t="s">
        <v>186</v>
      </c>
      <c r="B56" s="1" t="s">
        <v>126</v>
      </c>
      <c r="C56" s="1">
        <v>181.0</v>
      </c>
      <c r="D56" s="1" t="s">
        <v>167</v>
      </c>
      <c r="E56" s="1" t="s">
        <v>60</v>
      </c>
      <c r="F56" s="1">
        <v>82.5</v>
      </c>
      <c r="G56" s="1">
        <v>45.0</v>
      </c>
      <c r="H56" s="1">
        <v>117.5</v>
      </c>
      <c r="I56">
        <v>245.0</v>
      </c>
      <c r="J56" s="2">
        <f t="shared" ref="J56:M56" si="55">(F56*2.2046)</f>
        <v>181.8795</v>
      </c>
      <c r="K56" s="2">
        <f t="shared" si="55"/>
        <v>99.207</v>
      </c>
      <c r="L56" s="2">
        <f t="shared" si="55"/>
        <v>259.0405</v>
      </c>
      <c r="M56" s="2">
        <f t="shared" si="55"/>
        <v>540.127</v>
      </c>
    </row>
    <row r="57" ht="14.25" hidden="1" customHeight="1">
      <c r="A57" s="1" t="s">
        <v>187</v>
      </c>
      <c r="B57" s="1" t="s">
        <v>126</v>
      </c>
      <c r="C57" s="1">
        <v>148.0</v>
      </c>
      <c r="D57" s="1">
        <v>1.0</v>
      </c>
      <c r="E57" s="1">
        <v>1.0</v>
      </c>
      <c r="F57" s="1">
        <v>87.5</v>
      </c>
      <c r="G57" s="1">
        <v>0.0</v>
      </c>
      <c r="H57" s="1">
        <v>0.0</v>
      </c>
      <c r="I57">
        <v>0.0</v>
      </c>
      <c r="J57" s="1"/>
      <c r="K57" s="1"/>
      <c r="L57" s="1"/>
      <c r="M57" s="2">
        <f t="shared" ref="M57:M58" si="56">(I57*2.2046)</f>
        <v>0</v>
      </c>
    </row>
    <row r="58" ht="14.25" hidden="1" customHeight="1">
      <c r="A58" s="1" t="s">
        <v>188</v>
      </c>
      <c r="B58" s="1" t="s">
        <v>118</v>
      </c>
      <c r="C58" s="1">
        <v>220.0</v>
      </c>
      <c r="D58" s="1"/>
      <c r="E58" s="1"/>
      <c r="F58" s="1">
        <v>0.0</v>
      </c>
      <c r="G58" s="1">
        <v>175.0</v>
      </c>
      <c r="H58" s="1">
        <v>0.0</v>
      </c>
      <c r="I58">
        <v>0.0</v>
      </c>
      <c r="J58" s="1"/>
      <c r="K58" s="1"/>
      <c r="L58" s="1"/>
      <c r="M58" s="2">
        <f t="shared" si="56"/>
        <v>0</v>
      </c>
    </row>
    <row r="59" ht="14.25" hidden="1" customHeight="1">
      <c r="A59" s="1" t="s">
        <v>189</v>
      </c>
      <c r="B59" s="1" t="s">
        <v>76</v>
      </c>
      <c r="C59" s="1">
        <v>275.0</v>
      </c>
      <c r="D59" s="1">
        <v>1.0</v>
      </c>
      <c r="E59" s="1">
        <v>1.0</v>
      </c>
      <c r="F59" s="1">
        <v>250.0</v>
      </c>
      <c r="G59" s="1">
        <v>150.0</v>
      </c>
      <c r="H59" s="1">
        <v>0.0</v>
      </c>
      <c r="I59">
        <v>0.0</v>
      </c>
      <c r="J59" s="1"/>
      <c r="K59" s="1"/>
      <c r="L59" s="1"/>
      <c r="M59" s="1"/>
    </row>
    <row r="60" ht="14.25" hidden="1" customHeight="1">
      <c r="A60" s="1" t="s">
        <v>190</v>
      </c>
      <c r="B60" s="1" t="s">
        <v>76</v>
      </c>
      <c r="C60" s="1">
        <v>275.0</v>
      </c>
      <c r="D60" s="1"/>
      <c r="E60" s="1"/>
      <c r="F60" s="1">
        <v>0.0</v>
      </c>
      <c r="G60" s="1">
        <v>182.5</v>
      </c>
      <c r="H60" s="1">
        <v>0.0</v>
      </c>
      <c r="I60">
        <v>0.0</v>
      </c>
      <c r="J60" s="1"/>
      <c r="K60" s="1"/>
      <c r="L60" s="1"/>
      <c r="M60" s="1"/>
    </row>
    <row r="61" ht="14.25" hidden="1" customHeight="1">
      <c r="A61" s="1" t="s">
        <v>192</v>
      </c>
      <c r="B61" s="1" t="s">
        <v>76</v>
      </c>
      <c r="C61" s="1">
        <v>242.0</v>
      </c>
      <c r="D61" s="1"/>
      <c r="E61" s="1"/>
      <c r="F61" s="1">
        <v>0.0</v>
      </c>
      <c r="G61" s="1">
        <v>182.5</v>
      </c>
      <c r="H61" s="1">
        <v>0.0</v>
      </c>
      <c r="I61">
        <v>0.0</v>
      </c>
      <c r="J61" s="1"/>
      <c r="K61" s="1"/>
      <c r="L61" s="1"/>
      <c r="M61" s="1"/>
    </row>
    <row r="62" ht="14.25" hidden="1" customHeight="1">
      <c r="A62" s="1" t="s">
        <v>193</v>
      </c>
      <c r="B62" s="1" t="s">
        <v>84</v>
      </c>
      <c r="C62" s="1">
        <v>275.0</v>
      </c>
      <c r="D62" s="1"/>
      <c r="E62" s="1"/>
      <c r="F62" s="1">
        <v>0.0</v>
      </c>
      <c r="G62" s="1">
        <v>127.5</v>
      </c>
      <c r="H62" s="1">
        <v>277.5</v>
      </c>
      <c r="I62">
        <v>0.0</v>
      </c>
      <c r="J62" s="1"/>
      <c r="K62" s="1"/>
      <c r="L62" s="1"/>
      <c r="M62" s="1"/>
    </row>
    <row r="63" ht="14.25" hidden="1" customHeight="1">
      <c r="A63" s="1" t="s">
        <v>194</v>
      </c>
      <c r="B63" s="1" t="s">
        <v>76</v>
      </c>
      <c r="C63" s="1">
        <v>220.0</v>
      </c>
      <c r="D63" s="1">
        <v>0.83</v>
      </c>
      <c r="E63" s="1">
        <v>0.92</v>
      </c>
      <c r="F63" s="1">
        <v>0.0</v>
      </c>
      <c r="G63" s="1">
        <v>167.5</v>
      </c>
      <c r="H63" s="1">
        <v>272.5</v>
      </c>
      <c r="I63">
        <v>0.0</v>
      </c>
      <c r="J63" s="1"/>
      <c r="K63" s="1"/>
      <c r="L63" s="1"/>
      <c r="M63" s="1"/>
    </row>
    <row r="64" ht="14.25" hidden="1" customHeight="1">
      <c r="A64" s="1" t="s">
        <v>195</v>
      </c>
      <c r="B64" s="1" t="s">
        <v>76</v>
      </c>
      <c r="C64" s="1">
        <v>220.0</v>
      </c>
      <c r="D64" s="1">
        <v>0.83</v>
      </c>
      <c r="E64" s="1">
        <v>0.92</v>
      </c>
      <c r="F64" s="1">
        <v>0.0</v>
      </c>
      <c r="G64" s="1">
        <v>172.5</v>
      </c>
      <c r="H64" s="1">
        <v>255.0</v>
      </c>
      <c r="I64">
        <v>0.0</v>
      </c>
      <c r="J64" s="1"/>
      <c r="K64" s="1"/>
      <c r="L64" s="1"/>
      <c r="M64" s="1"/>
    </row>
    <row r="65" ht="14.25" hidden="1" customHeight="1">
      <c r="A65" s="1" t="s">
        <v>196</v>
      </c>
      <c r="B65" s="1" t="s">
        <v>76</v>
      </c>
      <c r="C65" s="1">
        <v>308.0</v>
      </c>
      <c r="D65" s="1">
        <v>0.83</v>
      </c>
      <c r="E65" s="1">
        <v>0.92</v>
      </c>
      <c r="F65" s="1">
        <v>455.0</v>
      </c>
      <c r="G65" s="1">
        <v>0.0</v>
      </c>
      <c r="H65" s="1">
        <v>0.0</v>
      </c>
      <c r="I65">
        <v>0.0</v>
      </c>
      <c r="J65" s="1"/>
      <c r="K65" s="1"/>
      <c r="L65" s="1"/>
      <c r="M65" s="1"/>
    </row>
    <row r="66" ht="14.25" hidden="1" customHeight="1">
      <c r="A66" s="1" t="s">
        <v>197</v>
      </c>
      <c r="B66" s="1" t="s">
        <v>76</v>
      </c>
      <c r="C66" s="1">
        <v>308.0</v>
      </c>
      <c r="D66" s="1">
        <v>0.83</v>
      </c>
      <c r="E66" s="1">
        <v>0.92</v>
      </c>
      <c r="F66" s="1">
        <v>0.0</v>
      </c>
      <c r="G66" s="1">
        <v>0.0</v>
      </c>
      <c r="H66" s="1">
        <v>0.0</v>
      </c>
      <c r="I66">
        <v>0.0</v>
      </c>
      <c r="J66" s="1"/>
      <c r="K66" s="1"/>
      <c r="L66" s="1"/>
      <c r="M66" s="1"/>
    </row>
    <row r="67" ht="14.25" hidden="1" customHeight="1">
      <c r="A67" s="1" t="s">
        <v>199</v>
      </c>
      <c r="B67" s="1" t="s">
        <v>76</v>
      </c>
      <c r="C67" s="1">
        <v>275.0</v>
      </c>
      <c r="D67" s="1">
        <v>1.0</v>
      </c>
      <c r="E67" s="1">
        <v>0.92</v>
      </c>
      <c r="F67" s="1">
        <v>0.0</v>
      </c>
      <c r="G67" s="1">
        <v>0.0</v>
      </c>
      <c r="H67" s="1">
        <v>0.0</v>
      </c>
      <c r="I67">
        <v>0.0</v>
      </c>
      <c r="J67" s="1"/>
      <c r="K67" s="1"/>
      <c r="L67" s="1"/>
      <c r="M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J102" s="1"/>
      <c r="K102" s="1"/>
      <c r="L102" s="1"/>
      <c r="M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J103" s="1"/>
      <c r="K103" s="1"/>
      <c r="L103" s="1"/>
      <c r="M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J104" s="1"/>
      <c r="K104" s="1"/>
      <c r="L104" s="1"/>
      <c r="M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J105" s="1"/>
      <c r="K105" s="1"/>
      <c r="L105" s="1"/>
      <c r="M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J106" s="1"/>
      <c r="K106" s="1"/>
      <c r="L106" s="1"/>
      <c r="M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J107" s="1"/>
      <c r="K107" s="1"/>
      <c r="L107" s="1"/>
      <c r="M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J108" s="1"/>
      <c r="K108" s="1"/>
      <c r="L108" s="1"/>
      <c r="M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J109" s="1"/>
      <c r="K109" s="1"/>
      <c r="L109" s="1"/>
      <c r="M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J110" s="1"/>
      <c r="K110" s="1"/>
      <c r="L110" s="1"/>
      <c r="M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J111" s="1"/>
      <c r="K111" s="1"/>
      <c r="L111" s="1"/>
      <c r="M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J112" s="1"/>
      <c r="K112" s="1"/>
      <c r="L112" s="1"/>
      <c r="M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J113" s="1"/>
      <c r="K113" s="1"/>
      <c r="L113" s="1"/>
      <c r="M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J114" s="1"/>
      <c r="K114" s="1"/>
      <c r="L114" s="1"/>
      <c r="M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J115" s="1"/>
      <c r="K115" s="1"/>
      <c r="L115" s="1"/>
      <c r="M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J116" s="1"/>
      <c r="K116" s="1"/>
      <c r="L116" s="1"/>
      <c r="M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J117" s="1"/>
      <c r="K117" s="1"/>
      <c r="L117" s="1"/>
      <c r="M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J118" s="1"/>
      <c r="K118" s="1"/>
      <c r="L118" s="1"/>
      <c r="M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J119" s="1"/>
      <c r="K119" s="1"/>
      <c r="L119" s="1"/>
      <c r="M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J120" s="1"/>
      <c r="K120" s="1"/>
      <c r="L120" s="1"/>
      <c r="M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J121" s="1"/>
      <c r="K121" s="1"/>
      <c r="L121" s="1"/>
      <c r="M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J122" s="1"/>
      <c r="K122" s="1"/>
      <c r="L122" s="1"/>
      <c r="M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J123" s="1"/>
      <c r="K123" s="1"/>
      <c r="L123" s="1"/>
      <c r="M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J124" s="1"/>
      <c r="K124" s="1"/>
      <c r="L124" s="1"/>
      <c r="M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J125" s="1"/>
      <c r="K125" s="1"/>
      <c r="L125" s="1"/>
      <c r="M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J126" s="1"/>
      <c r="K126" s="1"/>
      <c r="L126" s="1"/>
      <c r="M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J127" s="1"/>
      <c r="K127" s="1"/>
      <c r="L127" s="1"/>
      <c r="M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J128" s="1"/>
      <c r="K128" s="1"/>
      <c r="L128" s="1"/>
      <c r="M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J129" s="1"/>
      <c r="K129" s="1"/>
      <c r="L129" s="1"/>
      <c r="M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J130" s="1"/>
      <c r="K130" s="1"/>
      <c r="L130" s="1"/>
      <c r="M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J131" s="1"/>
      <c r="K131" s="1"/>
      <c r="L131" s="1"/>
      <c r="M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J132" s="1"/>
      <c r="K132" s="1"/>
      <c r="L132" s="1"/>
      <c r="M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J133" s="1"/>
      <c r="K133" s="1"/>
      <c r="L133" s="1"/>
      <c r="M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J134" s="1"/>
      <c r="K134" s="1"/>
      <c r="L134" s="1"/>
      <c r="M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J135" s="1"/>
      <c r="K135" s="1"/>
      <c r="L135" s="1"/>
      <c r="M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J136" s="1"/>
      <c r="K136" s="1"/>
      <c r="L136" s="1"/>
      <c r="M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J137" s="1"/>
      <c r="K137" s="1"/>
      <c r="L137" s="1"/>
      <c r="M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J138" s="1"/>
      <c r="K138" s="1"/>
      <c r="L138" s="1"/>
      <c r="M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J139" s="1"/>
      <c r="K139" s="1"/>
      <c r="L139" s="1"/>
      <c r="M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J140" s="1"/>
      <c r="K140" s="1"/>
      <c r="L140" s="1"/>
      <c r="M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J141" s="1"/>
      <c r="K141" s="1"/>
      <c r="L141" s="1"/>
      <c r="M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J142" s="1"/>
      <c r="K142" s="1"/>
      <c r="L142" s="1"/>
      <c r="M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J143" s="1"/>
      <c r="K143" s="1"/>
      <c r="L143" s="1"/>
      <c r="M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J144" s="1"/>
      <c r="K144" s="1"/>
      <c r="L144" s="1"/>
      <c r="M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J145" s="1"/>
      <c r="K145" s="1"/>
      <c r="L145" s="1"/>
      <c r="M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J146" s="1"/>
      <c r="K146" s="1"/>
      <c r="L146" s="1"/>
      <c r="M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J147" s="1"/>
      <c r="K147" s="1"/>
      <c r="L147" s="1"/>
      <c r="M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J148" s="1"/>
      <c r="K148" s="1"/>
      <c r="L148" s="1"/>
      <c r="M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J149" s="1"/>
      <c r="K149" s="1"/>
      <c r="L149" s="1"/>
      <c r="M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J150" s="1"/>
      <c r="K150" s="1"/>
      <c r="L150" s="1"/>
      <c r="M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J151" s="1"/>
      <c r="K151" s="1"/>
      <c r="L151" s="1"/>
      <c r="M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J152" s="1"/>
      <c r="K152" s="1"/>
      <c r="L152" s="1"/>
      <c r="M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J153" s="1"/>
      <c r="K153" s="1"/>
      <c r="L153" s="1"/>
      <c r="M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J154" s="1"/>
      <c r="K154" s="1"/>
      <c r="L154" s="1"/>
      <c r="M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J155" s="1"/>
      <c r="K155" s="1"/>
      <c r="L155" s="1"/>
      <c r="M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J156" s="1"/>
      <c r="K156" s="1"/>
      <c r="L156" s="1"/>
      <c r="M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J157" s="1"/>
      <c r="K157" s="1"/>
      <c r="L157" s="1"/>
      <c r="M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J158" s="1"/>
      <c r="K158" s="1"/>
      <c r="L158" s="1"/>
      <c r="M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J159" s="1"/>
      <c r="K159" s="1"/>
      <c r="L159" s="1"/>
      <c r="M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J160" s="1"/>
      <c r="K160" s="1"/>
      <c r="L160" s="1"/>
      <c r="M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J161" s="1"/>
      <c r="K161" s="1"/>
      <c r="L161" s="1"/>
      <c r="M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J162" s="1"/>
      <c r="K162" s="1"/>
      <c r="L162" s="1"/>
      <c r="M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J163" s="1"/>
      <c r="K163" s="1"/>
      <c r="L163" s="1"/>
      <c r="M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J164" s="1"/>
      <c r="K164" s="1"/>
      <c r="L164" s="1"/>
      <c r="M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J165" s="1"/>
      <c r="K165" s="1"/>
      <c r="L165" s="1"/>
      <c r="M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J166" s="1"/>
      <c r="K166" s="1"/>
      <c r="L166" s="1"/>
      <c r="M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J167" s="1"/>
      <c r="K167" s="1"/>
      <c r="L167" s="1"/>
      <c r="M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J168" s="1"/>
      <c r="K168" s="1"/>
      <c r="L168" s="1"/>
      <c r="M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J169" s="1"/>
      <c r="K169" s="1"/>
      <c r="L169" s="1"/>
      <c r="M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J170" s="1"/>
      <c r="K170" s="1"/>
      <c r="L170" s="1"/>
      <c r="M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J171" s="1"/>
      <c r="K171" s="1"/>
      <c r="L171" s="1"/>
      <c r="M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J172" s="1"/>
      <c r="K172" s="1"/>
      <c r="L172" s="1"/>
      <c r="M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J173" s="1"/>
      <c r="K173" s="1"/>
      <c r="L173" s="1"/>
      <c r="M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J174" s="1"/>
      <c r="K174" s="1"/>
      <c r="L174" s="1"/>
      <c r="M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J175" s="1"/>
      <c r="K175" s="1"/>
      <c r="L175" s="1"/>
      <c r="M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J176" s="1"/>
      <c r="K176" s="1"/>
      <c r="L176" s="1"/>
      <c r="M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J177" s="1"/>
      <c r="K177" s="1"/>
      <c r="L177" s="1"/>
      <c r="M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J178" s="1"/>
      <c r="K178" s="1"/>
      <c r="L178" s="1"/>
      <c r="M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J179" s="1"/>
      <c r="K179" s="1"/>
      <c r="L179" s="1"/>
      <c r="M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J180" s="1"/>
      <c r="K180" s="1"/>
      <c r="L180" s="1"/>
      <c r="M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J181" s="1"/>
      <c r="K181" s="1"/>
      <c r="L181" s="1"/>
      <c r="M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J182" s="1"/>
      <c r="K182" s="1"/>
      <c r="L182" s="1"/>
      <c r="M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J183" s="1"/>
      <c r="K183" s="1"/>
      <c r="L183" s="1"/>
      <c r="M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J184" s="1"/>
      <c r="K184" s="1"/>
      <c r="L184" s="1"/>
      <c r="M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J185" s="1"/>
      <c r="K185" s="1"/>
      <c r="L185" s="1"/>
      <c r="M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J186" s="1"/>
      <c r="K186" s="1"/>
      <c r="L186" s="1"/>
      <c r="M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J187" s="1"/>
      <c r="K187" s="1"/>
      <c r="L187" s="1"/>
      <c r="M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J188" s="1"/>
      <c r="K188" s="1"/>
      <c r="L188" s="1"/>
      <c r="M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J189" s="1"/>
      <c r="K189" s="1"/>
      <c r="L189" s="1"/>
      <c r="M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J190" s="1"/>
      <c r="K190" s="1"/>
      <c r="L190" s="1"/>
      <c r="M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J191" s="1"/>
      <c r="K191" s="1"/>
      <c r="L191" s="1"/>
      <c r="M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J192" s="1"/>
      <c r="K192" s="1"/>
      <c r="L192" s="1"/>
      <c r="M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J193" s="1"/>
      <c r="K193" s="1"/>
      <c r="L193" s="1"/>
      <c r="M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J194" s="1"/>
      <c r="K194" s="1"/>
      <c r="L194" s="1"/>
      <c r="M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J195" s="1"/>
      <c r="K195" s="1"/>
      <c r="L195" s="1"/>
      <c r="M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J196" s="1"/>
      <c r="K196" s="1"/>
      <c r="L196" s="1"/>
      <c r="M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J197" s="1"/>
      <c r="K197" s="1"/>
      <c r="L197" s="1"/>
      <c r="M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J198" s="1"/>
      <c r="K198" s="1"/>
      <c r="L198" s="1"/>
      <c r="M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J199" s="1"/>
      <c r="K199" s="1"/>
      <c r="L199" s="1"/>
      <c r="M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J200" s="1"/>
      <c r="K200" s="1"/>
      <c r="L200" s="1"/>
      <c r="M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J201" s="1"/>
      <c r="K201" s="1"/>
      <c r="L201" s="1"/>
      <c r="M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J202" s="1"/>
      <c r="K202" s="1"/>
      <c r="L202" s="1"/>
      <c r="M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J203" s="1"/>
      <c r="K203" s="1"/>
      <c r="L203" s="1"/>
      <c r="M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J204" s="1"/>
      <c r="K204" s="1"/>
      <c r="L204" s="1"/>
      <c r="M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J205" s="1"/>
      <c r="K205" s="1"/>
      <c r="L205" s="1"/>
      <c r="M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J206" s="1"/>
      <c r="K206" s="1"/>
      <c r="L206" s="1"/>
      <c r="M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J207" s="1"/>
      <c r="K207" s="1"/>
      <c r="L207" s="1"/>
      <c r="M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J208" s="1"/>
      <c r="K208" s="1"/>
      <c r="L208" s="1"/>
      <c r="M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J209" s="1"/>
      <c r="K209" s="1"/>
      <c r="L209" s="1"/>
      <c r="M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J210" s="1"/>
      <c r="K210" s="1"/>
      <c r="L210" s="1"/>
      <c r="M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J211" s="1"/>
      <c r="K211" s="1"/>
      <c r="L211" s="1"/>
      <c r="M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J212" s="1"/>
      <c r="K212" s="1"/>
      <c r="L212" s="1"/>
      <c r="M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J213" s="1"/>
      <c r="K213" s="1"/>
      <c r="L213" s="1"/>
      <c r="M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J214" s="1"/>
      <c r="K214" s="1"/>
      <c r="L214" s="1"/>
      <c r="M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J215" s="1"/>
      <c r="K215" s="1"/>
      <c r="L215" s="1"/>
      <c r="M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J216" s="1"/>
      <c r="K216" s="1"/>
      <c r="L216" s="1"/>
      <c r="M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J217" s="1"/>
      <c r="K217" s="1"/>
      <c r="L217" s="1"/>
      <c r="M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J218" s="1"/>
      <c r="K218" s="1"/>
      <c r="L218" s="1"/>
      <c r="M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J219" s="1"/>
      <c r="K219" s="1"/>
      <c r="L219" s="1"/>
      <c r="M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J220" s="1"/>
      <c r="K220" s="1"/>
      <c r="L220" s="1"/>
      <c r="M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J221" s="1"/>
      <c r="K221" s="1"/>
      <c r="L221" s="1"/>
      <c r="M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J222" s="1"/>
      <c r="K222" s="1"/>
      <c r="L222" s="1"/>
      <c r="M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J223" s="1"/>
      <c r="K223" s="1"/>
      <c r="L223" s="1"/>
      <c r="M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J224" s="1"/>
      <c r="K224" s="1"/>
      <c r="L224" s="1"/>
      <c r="M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J225" s="1"/>
      <c r="K225" s="1"/>
      <c r="L225" s="1"/>
      <c r="M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J226" s="1"/>
      <c r="K226" s="1"/>
      <c r="L226" s="1"/>
      <c r="M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J227" s="1"/>
      <c r="K227" s="1"/>
      <c r="L227" s="1"/>
      <c r="M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J228" s="1"/>
      <c r="K228" s="1"/>
      <c r="L228" s="1"/>
      <c r="M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J229" s="1"/>
      <c r="K229" s="1"/>
      <c r="L229" s="1"/>
      <c r="M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J230" s="1"/>
      <c r="K230" s="1"/>
      <c r="L230" s="1"/>
      <c r="M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J231" s="1"/>
      <c r="K231" s="1"/>
      <c r="L231" s="1"/>
      <c r="M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J232" s="1"/>
      <c r="K232" s="1"/>
      <c r="L232" s="1"/>
      <c r="M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J233" s="1"/>
      <c r="K233" s="1"/>
      <c r="L233" s="1"/>
      <c r="M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J234" s="1"/>
      <c r="K234" s="1"/>
      <c r="L234" s="1"/>
      <c r="M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J235" s="1"/>
      <c r="K235" s="1"/>
      <c r="L235" s="1"/>
      <c r="M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J236" s="1"/>
      <c r="K236" s="1"/>
      <c r="L236" s="1"/>
      <c r="M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J237" s="1"/>
      <c r="K237" s="1"/>
      <c r="L237" s="1"/>
      <c r="M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J238" s="1"/>
      <c r="K238" s="1"/>
      <c r="L238" s="1"/>
      <c r="M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J239" s="1"/>
      <c r="K239" s="1"/>
      <c r="L239" s="1"/>
      <c r="M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J240" s="1"/>
      <c r="K240" s="1"/>
      <c r="L240" s="1"/>
      <c r="M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J241" s="1"/>
      <c r="K241" s="1"/>
      <c r="L241" s="1"/>
      <c r="M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J242" s="1"/>
      <c r="K242" s="1"/>
      <c r="L242" s="1"/>
      <c r="M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J243" s="1"/>
      <c r="K243" s="1"/>
      <c r="L243" s="1"/>
      <c r="M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J244" s="1"/>
      <c r="K244" s="1"/>
      <c r="L244" s="1"/>
      <c r="M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J245" s="1"/>
      <c r="K245" s="1"/>
      <c r="L245" s="1"/>
      <c r="M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J246" s="1"/>
      <c r="K246" s="1"/>
      <c r="L246" s="1"/>
      <c r="M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J247" s="1"/>
      <c r="K247" s="1"/>
      <c r="L247" s="1"/>
      <c r="M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J248" s="1"/>
      <c r="K248" s="1"/>
      <c r="L248" s="1"/>
      <c r="M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J249" s="1"/>
      <c r="K249" s="1"/>
      <c r="L249" s="1"/>
      <c r="M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J250" s="1"/>
      <c r="K250" s="1"/>
      <c r="L250" s="1"/>
      <c r="M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J251" s="1"/>
      <c r="K251" s="1"/>
      <c r="L251" s="1"/>
      <c r="M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J252" s="1"/>
      <c r="K252" s="1"/>
      <c r="L252" s="1"/>
      <c r="M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J253" s="1"/>
      <c r="K253" s="1"/>
      <c r="L253" s="1"/>
      <c r="M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J254" s="1"/>
      <c r="K254" s="1"/>
      <c r="L254" s="1"/>
      <c r="M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J255" s="1"/>
      <c r="K255" s="1"/>
      <c r="L255" s="1"/>
      <c r="M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J256" s="1"/>
      <c r="K256" s="1"/>
      <c r="L256" s="1"/>
      <c r="M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J257" s="1"/>
      <c r="K257" s="1"/>
      <c r="L257" s="1"/>
      <c r="M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J258" s="1"/>
      <c r="K258" s="1"/>
      <c r="L258" s="1"/>
      <c r="M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J259" s="1"/>
      <c r="K259" s="1"/>
      <c r="L259" s="1"/>
      <c r="M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J260" s="1"/>
      <c r="K260" s="1"/>
      <c r="L260" s="1"/>
      <c r="M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J261" s="1"/>
      <c r="K261" s="1"/>
      <c r="L261" s="1"/>
      <c r="M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J262" s="1"/>
      <c r="K262" s="1"/>
      <c r="L262" s="1"/>
      <c r="M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J263" s="1"/>
      <c r="K263" s="1"/>
      <c r="L263" s="1"/>
      <c r="M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J264" s="1"/>
      <c r="K264" s="1"/>
      <c r="L264" s="1"/>
      <c r="M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J265" s="1"/>
      <c r="K265" s="1"/>
      <c r="L265" s="1"/>
      <c r="M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J266" s="1"/>
      <c r="K266" s="1"/>
      <c r="L266" s="1"/>
      <c r="M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J267" s="1"/>
      <c r="K267" s="1"/>
      <c r="L267" s="1"/>
      <c r="M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J268" s="1"/>
      <c r="K268" s="1"/>
      <c r="L268" s="1"/>
      <c r="M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J269" s="1"/>
      <c r="K269" s="1"/>
      <c r="L269" s="1"/>
      <c r="M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J270" s="1"/>
      <c r="K270" s="1"/>
      <c r="L270" s="1"/>
      <c r="M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J271" s="1"/>
      <c r="K271" s="1"/>
      <c r="L271" s="1"/>
      <c r="M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J272" s="1"/>
      <c r="K272" s="1"/>
      <c r="L272" s="1"/>
      <c r="M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J273" s="1"/>
      <c r="K273" s="1"/>
      <c r="L273" s="1"/>
      <c r="M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J274" s="1"/>
      <c r="K274" s="1"/>
      <c r="L274" s="1"/>
      <c r="M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J275" s="1"/>
      <c r="K275" s="1"/>
      <c r="L275" s="1"/>
      <c r="M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J276" s="1"/>
      <c r="K276" s="1"/>
      <c r="L276" s="1"/>
      <c r="M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J277" s="1"/>
      <c r="K277" s="1"/>
      <c r="L277" s="1"/>
      <c r="M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J279" s="1"/>
      <c r="K279" s="1"/>
      <c r="L279" s="1"/>
      <c r="M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J280" s="1"/>
      <c r="K280" s="1"/>
      <c r="L280" s="1"/>
      <c r="M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J281" s="1"/>
      <c r="K281" s="1"/>
      <c r="L281" s="1"/>
      <c r="M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J282" s="1"/>
      <c r="K282" s="1"/>
      <c r="L282" s="1"/>
      <c r="M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J283" s="1"/>
      <c r="K283" s="1"/>
      <c r="L283" s="1"/>
      <c r="M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J284" s="1"/>
      <c r="K284" s="1"/>
      <c r="L284" s="1"/>
      <c r="M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J285" s="1"/>
      <c r="K285" s="1"/>
      <c r="L285" s="1"/>
      <c r="M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J286" s="1"/>
      <c r="K286" s="1"/>
      <c r="L286" s="1"/>
      <c r="M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J287" s="1"/>
      <c r="K287" s="1"/>
      <c r="L287" s="1"/>
      <c r="M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J288" s="1"/>
      <c r="K288" s="1"/>
      <c r="L288" s="1"/>
      <c r="M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J289" s="1"/>
      <c r="K289" s="1"/>
      <c r="L289" s="1"/>
      <c r="M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J290" s="1"/>
      <c r="K290" s="1"/>
      <c r="L290" s="1"/>
      <c r="M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J291" s="1"/>
      <c r="K291" s="1"/>
      <c r="L291" s="1"/>
      <c r="M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J292" s="1"/>
      <c r="K292" s="1"/>
      <c r="L292" s="1"/>
      <c r="M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J293" s="1"/>
      <c r="K293" s="1"/>
      <c r="L293" s="1"/>
      <c r="M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J294" s="1"/>
      <c r="K294" s="1"/>
      <c r="L294" s="1"/>
      <c r="M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J295" s="1"/>
      <c r="K295" s="1"/>
      <c r="L295" s="1"/>
      <c r="M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J296" s="1"/>
      <c r="K296" s="1"/>
      <c r="L296" s="1"/>
      <c r="M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J297" s="1"/>
      <c r="K297" s="1"/>
      <c r="L297" s="1"/>
      <c r="M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J298" s="1"/>
      <c r="K298" s="1"/>
      <c r="L298" s="1"/>
      <c r="M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J299" s="1"/>
      <c r="K299" s="1"/>
      <c r="L299" s="1"/>
      <c r="M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J300" s="1"/>
      <c r="K300" s="1"/>
      <c r="L300" s="1"/>
      <c r="M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J301" s="1"/>
      <c r="K301" s="1"/>
      <c r="L301" s="1"/>
      <c r="M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J302" s="1"/>
      <c r="K302" s="1"/>
      <c r="L302" s="1"/>
      <c r="M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J303" s="1"/>
      <c r="K303" s="1"/>
      <c r="L303" s="1"/>
      <c r="M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J304" s="1"/>
      <c r="K304" s="1"/>
      <c r="L304" s="1"/>
      <c r="M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J305" s="1"/>
      <c r="K305" s="1"/>
      <c r="L305" s="1"/>
      <c r="M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J306" s="1"/>
      <c r="K306" s="1"/>
      <c r="L306" s="1"/>
      <c r="M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J307" s="1"/>
      <c r="K307" s="1"/>
      <c r="L307" s="1"/>
      <c r="M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J308" s="1"/>
      <c r="K308" s="1"/>
      <c r="L308" s="1"/>
      <c r="M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J309" s="1"/>
      <c r="K309" s="1"/>
      <c r="L309" s="1"/>
      <c r="M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J310" s="1"/>
      <c r="K310" s="1"/>
      <c r="L310" s="1"/>
      <c r="M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J311" s="1"/>
      <c r="K311" s="1"/>
      <c r="L311" s="1"/>
      <c r="M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J312" s="1"/>
      <c r="K312" s="1"/>
      <c r="L312" s="1"/>
      <c r="M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J313" s="1"/>
      <c r="K313" s="1"/>
      <c r="L313" s="1"/>
      <c r="M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J314" s="1"/>
      <c r="K314" s="1"/>
      <c r="L314" s="1"/>
      <c r="M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J315" s="1"/>
      <c r="K315" s="1"/>
      <c r="L315" s="1"/>
      <c r="M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J316" s="1"/>
      <c r="K316" s="1"/>
      <c r="L316" s="1"/>
      <c r="M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J317" s="1"/>
      <c r="K317" s="1"/>
      <c r="L317" s="1"/>
      <c r="M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J318" s="1"/>
      <c r="K318" s="1"/>
      <c r="L318" s="1"/>
      <c r="M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J319" s="1"/>
      <c r="K319" s="1"/>
      <c r="L319" s="1"/>
      <c r="M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J320" s="1"/>
      <c r="K320" s="1"/>
      <c r="L320" s="1"/>
      <c r="M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J321" s="1"/>
      <c r="K321" s="1"/>
      <c r="L321" s="1"/>
      <c r="M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J322" s="1"/>
      <c r="K322" s="1"/>
      <c r="L322" s="1"/>
      <c r="M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J323" s="1"/>
      <c r="K323" s="1"/>
      <c r="L323" s="1"/>
      <c r="M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J324" s="1"/>
      <c r="K324" s="1"/>
      <c r="L324" s="1"/>
      <c r="M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J325" s="1"/>
      <c r="K325" s="1"/>
      <c r="L325" s="1"/>
      <c r="M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J326" s="1"/>
      <c r="K326" s="1"/>
      <c r="L326" s="1"/>
      <c r="M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J327" s="1"/>
      <c r="K327" s="1"/>
      <c r="L327" s="1"/>
      <c r="M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J328" s="1"/>
      <c r="K328" s="1"/>
      <c r="L328" s="1"/>
      <c r="M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J329" s="1"/>
      <c r="K329" s="1"/>
      <c r="L329" s="1"/>
      <c r="M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J330" s="1"/>
      <c r="K330" s="1"/>
      <c r="L330" s="1"/>
      <c r="M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J331" s="1"/>
      <c r="K331" s="1"/>
      <c r="L331" s="1"/>
      <c r="M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J332" s="1"/>
      <c r="K332" s="1"/>
      <c r="L332" s="1"/>
      <c r="M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J333" s="1"/>
      <c r="K333" s="1"/>
      <c r="L333" s="1"/>
      <c r="M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J334" s="1"/>
      <c r="K334" s="1"/>
      <c r="L334" s="1"/>
      <c r="M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J335" s="1"/>
      <c r="K335" s="1"/>
      <c r="L335" s="1"/>
      <c r="M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J336" s="1"/>
      <c r="K336" s="1"/>
      <c r="L336" s="1"/>
      <c r="M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J337" s="1"/>
      <c r="K337" s="1"/>
      <c r="L337" s="1"/>
      <c r="M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J338" s="1"/>
      <c r="K338" s="1"/>
      <c r="L338" s="1"/>
      <c r="M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J339" s="1"/>
      <c r="K339" s="1"/>
      <c r="L339" s="1"/>
      <c r="M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J340" s="1"/>
      <c r="K340" s="1"/>
      <c r="L340" s="1"/>
      <c r="M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J341" s="1"/>
      <c r="K341" s="1"/>
      <c r="L341" s="1"/>
      <c r="M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J342" s="1"/>
      <c r="K342" s="1"/>
      <c r="L342" s="1"/>
      <c r="M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J343" s="1"/>
      <c r="K343" s="1"/>
      <c r="L343" s="1"/>
      <c r="M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J344" s="1"/>
      <c r="K344" s="1"/>
      <c r="L344" s="1"/>
      <c r="M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J345" s="1"/>
      <c r="K345" s="1"/>
      <c r="L345" s="1"/>
      <c r="M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J346" s="1"/>
      <c r="K346" s="1"/>
      <c r="L346" s="1"/>
      <c r="M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J347" s="1"/>
      <c r="K347" s="1"/>
      <c r="L347" s="1"/>
      <c r="M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J348" s="1"/>
      <c r="K348" s="1"/>
      <c r="L348" s="1"/>
      <c r="M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J349" s="1"/>
      <c r="K349" s="1"/>
      <c r="L349" s="1"/>
      <c r="M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J350" s="1"/>
      <c r="K350" s="1"/>
      <c r="L350" s="1"/>
      <c r="M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J351" s="1"/>
      <c r="K351" s="1"/>
      <c r="L351" s="1"/>
      <c r="M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J352" s="1"/>
      <c r="K352" s="1"/>
      <c r="L352" s="1"/>
      <c r="M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J353" s="1"/>
      <c r="K353" s="1"/>
      <c r="L353" s="1"/>
      <c r="M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J354" s="1"/>
      <c r="K354" s="1"/>
      <c r="L354" s="1"/>
      <c r="M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J355" s="1"/>
      <c r="K355" s="1"/>
      <c r="L355" s="1"/>
      <c r="M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J356" s="1"/>
      <c r="K356" s="1"/>
      <c r="L356" s="1"/>
      <c r="M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J357" s="1"/>
      <c r="K357" s="1"/>
      <c r="L357" s="1"/>
      <c r="M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J358" s="1"/>
      <c r="K358" s="1"/>
      <c r="L358" s="1"/>
      <c r="M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J359" s="1"/>
      <c r="K359" s="1"/>
      <c r="L359" s="1"/>
      <c r="M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J360" s="1"/>
      <c r="K360" s="1"/>
      <c r="L360" s="1"/>
      <c r="M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J361" s="1"/>
      <c r="K361" s="1"/>
      <c r="L361" s="1"/>
      <c r="M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J362" s="1"/>
      <c r="K362" s="1"/>
      <c r="L362" s="1"/>
      <c r="M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J363" s="1"/>
      <c r="K363" s="1"/>
      <c r="L363" s="1"/>
      <c r="M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J364" s="1"/>
      <c r="K364" s="1"/>
      <c r="L364" s="1"/>
      <c r="M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J365" s="1"/>
      <c r="K365" s="1"/>
      <c r="L365" s="1"/>
      <c r="M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J366" s="1"/>
      <c r="K366" s="1"/>
      <c r="L366" s="1"/>
      <c r="M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J367" s="1"/>
      <c r="K367" s="1"/>
      <c r="L367" s="1"/>
      <c r="M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J368" s="1"/>
      <c r="K368" s="1"/>
      <c r="L368" s="1"/>
      <c r="M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J369" s="1"/>
      <c r="K369" s="1"/>
      <c r="L369" s="1"/>
      <c r="M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J370" s="1"/>
      <c r="K370" s="1"/>
      <c r="L370" s="1"/>
      <c r="M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J371" s="1"/>
      <c r="K371" s="1"/>
      <c r="L371" s="1"/>
      <c r="M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J372" s="1"/>
      <c r="K372" s="1"/>
      <c r="L372" s="1"/>
      <c r="M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J373" s="1"/>
      <c r="K373" s="1"/>
      <c r="L373" s="1"/>
      <c r="M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J374" s="1"/>
      <c r="K374" s="1"/>
      <c r="L374" s="1"/>
      <c r="M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J375" s="1"/>
      <c r="K375" s="1"/>
      <c r="L375" s="1"/>
      <c r="M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J376" s="1"/>
      <c r="K376" s="1"/>
      <c r="L376" s="1"/>
      <c r="M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J377" s="1"/>
      <c r="K377" s="1"/>
      <c r="L377" s="1"/>
      <c r="M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J378" s="1"/>
      <c r="K378" s="1"/>
      <c r="L378" s="1"/>
      <c r="M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J379" s="1"/>
      <c r="K379" s="1"/>
      <c r="L379" s="1"/>
      <c r="M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J380" s="1"/>
      <c r="K380" s="1"/>
      <c r="L380" s="1"/>
      <c r="M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J381" s="1"/>
      <c r="K381" s="1"/>
      <c r="L381" s="1"/>
      <c r="M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J382" s="1"/>
      <c r="K382" s="1"/>
      <c r="L382" s="1"/>
      <c r="M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J383" s="1"/>
      <c r="K383" s="1"/>
      <c r="L383" s="1"/>
      <c r="M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J384" s="1"/>
      <c r="K384" s="1"/>
      <c r="L384" s="1"/>
      <c r="M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J385" s="1"/>
      <c r="K385" s="1"/>
      <c r="L385" s="1"/>
      <c r="M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J386" s="1"/>
      <c r="K386" s="1"/>
      <c r="L386" s="1"/>
      <c r="M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J387" s="1"/>
      <c r="K387" s="1"/>
      <c r="L387" s="1"/>
      <c r="M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J388" s="1"/>
      <c r="K388" s="1"/>
      <c r="L388" s="1"/>
      <c r="M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J389" s="1"/>
      <c r="K389" s="1"/>
      <c r="L389" s="1"/>
      <c r="M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J390" s="1"/>
      <c r="K390" s="1"/>
      <c r="L390" s="1"/>
      <c r="M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J391" s="1"/>
      <c r="K391" s="1"/>
      <c r="L391" s="1"/>
      <c r="M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J392" s="1"/>
      <c r="K392" s="1"/>
      <c r="L392" s="1"/>
      <c r="M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J393" s="1"/>
      <c r="K393" s="1"/>
      <c r="L393" s="1"/>
      <c r="M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J394" s="1"/>
      <c r="K394" s="1"/>
      <c r="L394" s="1"/>
      <c r="M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J395" s="1"/>
      <c r="K395" s="1"/>
      <c r="L395" s="1"/>
      <c r="M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J396" s="1"/>
      <c r="K396" s="1"/>
      <c r="L396" s="1"/>
      <c r="M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J397" s="1"/>
      <c r="K397" s="1"/>
      <c r="L397" s="1"/>
      <c r="M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J398" s="1"/>
      <c r="K398" s="1"/>
      <c r="L398" s="1"/>
      <c r="M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J399" s="1"/>
      <c r="K399" s="1"/>
      <c r="L399" s="1"/>
      <c r="M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J400" s="1"/>
      <c r="K400" s="1"/>
      <c r="L400" s="1"/>
      <c r="M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J401" s="1"/>
      <c r="K401" s="1"/>
      <c r="L401" s="1"/>
      <c r="M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J402" s="1"/>
      <c r="K402" s="1"/>
      <c r="L402" s="1"/>
      <c r="M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J403" s="1"/>
      <c r="K403" s="1"/>
      <c r="L403" s="1"/>
      <c r="M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J404" s="1"/>
      <c r="K404" s="1"/>
      <c r="L404" s="1"/>
      <c r="M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J405" s="1"/>
      <c r="K405" s="1"/>
      <c r="L405" s="1"/>
      <c r="M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J406" s="1"/>
      <c r="K406" s="1"/>
      <c r="L406" s="1"/>
      <c r="M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J407" s="1"/>
      <c r="K407" s="1"/>
      <c r="L407" s="1"/>
      <c r="M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J408" s="1"/>
      <c r="K408" s="1"/>
      <c r="L408" s="1"/>
      <c r="M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J409" s="1"/>
      <c r="K409" s="1"/>
      <c r="L409" s="1"/>
      <c r="M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J410" s="1"/>
      <c r="K410" s="1"/>
      <c r="L410" s="1"/>
      <c r="M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J411" s="1"/>
      <c r="K411" s="1"/>
      <c r="L411" s="1"/>
      <c r="M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J412" s="1"/>
      <c r="K412" s="1"/>
      <c r="L412" s="1"/>
      <c r="M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J413" s="1"/>
      <c r="K413" s="1"/>
      <c r="L413" s="1"/>
      <c r="M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J414" s="1"/>
      <c r="K414" s="1"/>
      <c r="L414" s="1"/>
      <c r="M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J415" s="1"/>
      <c r="K415" s="1"/>
      <c r="L415" s="1"/>
      <c r="M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J416" s="1"/>
      <c r="K416" s="1"/>
      <c r="L416" s="1"/>
      <c r="M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J417" s="1"/>
      <c r="K417" s="1"/>
      <c r="L417" s="1"/>
      <c r="M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J418" s="1"/>
      <c r="K418" s="1"/>
      <c r="L418" s="1"/>
      <c r="M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J419" s="1"/>
      <c r="K419" s="1"/>
      <c r="L419" s="1"/>
      <c r="M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J420" s="1"/>
      <c r="K420" s="1"/>
      <c r="L420" s="1"/>
      <c r="M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J421" s="1"/>
      <c r="K421" s="1"/>
      <c r="L421" s="1"/>
      <c r="M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J422" s="1"/>
      <c r="K422" s="1"/>
      <c r="L422" s="1"/>
      <c r="M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J423" s="1"/>
      <c r="K423" s="1"/>
      <c r="L423" s="1"/>
      <c r="M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J424" s="1"/>
      <c r="K424" s="1"/>
      <c r="L424" s="1"/>
      <c r="M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J425" s="1"/>
      <c r="K425" s="1"/>
      <c r="L425" s="1"/>
      <c r="M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J426" s="1"/>
      <c r="K426" s="1"/>
      <c r="L426" s="1"/>
      <c r="M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J427" s="1"/>
      <c r="K427" s="1"/>
      <c r="L427" s="1"/>
      <c r="M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J428" s="1"/>
      <c r="K428" s="1"/>
      <c r="L428" s="1"/>
      <c r="M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J429" s="1"/>
      <c r="K429" s="1"/>
      <c r="L429" s="1"/>
      <c r="M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J430" s="1"/>
      <c r="K430" s="1"/>
      <c r="L430" s="1"/>
      <c r="M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J431" s="1"/>
      <c r="K431" s="1"/>
      <c r="L431" s="1"/>
      <c r="M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J432" s="1"/>
      <c r="K432" s="1"/>
      <c r="L432" s="1"/>
      <c r="M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J433" s="1"/>
      <c r="K433" s="1"/>
      <c r="L433" s="1"/>
      <c r="M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J434" s="1"/>
      <c r="K434" s="1"/>
      <c r="L434" s="1"/>
      <c r="M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J435" s="1"/>
      <c r="K435" s="1"/>
      <c r="L435" s="1"/>
      <c r="M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J436" s="1"/>
      <c r="K436" s="1"/>
      <c r="L436" s="1"/>
      <c r="M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J437" s="1"/>
      <c r="K437" s="1"/>
      <c r="L437" s="1"/>
      <c r="M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J438" s="1"/>
      <c r="K438" s="1"/>
      <c r="L438" s="1"/>
      <c r="M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J439" s="1"/>
      <c r="K439" s="1"/>
      <c r="L439" s="1"/>
      <c r="M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J440" s="1"/>
      <c r="K440" s="1"/>
      <c r="L440" s="1"/>
      <c r="M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J441" s="1"/>
      <c r="K441" s="1"/>
      <c r="L441" s="1"/>
      <c r="M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J442" s="1"/>
      <c r="K442" s="1"/>
      <c r="L442" s="1"/>
      <c r="M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J443" s="1"/>
      <c r="K443" s="1"/>
      <c r="L443" s="1"/>
      <c r="M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J444" s="1"/>
      <c r="K444" s="1"/>
      <c r="L444" s="1"/>
      <c r="M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J445" s="1"/>
      <c r="K445" s="1"/>
      <c r="L445" s="1"/>
      <c r="M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J446" s="1"/>
      <c r="K446" s="1"/>
      <c r="L446" s="1"/>
      <c r="M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J447" s="1"/>
      <c r="K447" s="1"/>
      <c r="L447" s="1"/>
      <c r="M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J448" s="1"/>
      <c r="K448" s="1"/>
      <c r="L448" s="1"/>
      <c r="M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J449" s="1"/>
      <c r="K449" s="1"/>
      <c r="L449" s="1"/>
      <c r="M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J450" s="1"/>
      <c r="K450" s="1"/>
      <c r="L450" s="1"/>
      <c r="M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J451" s="1"/>
      <c r="K451" s="1"/>
      <c r="L451" s="1"/>
      <c r="M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J452" s="1"/>
      <c r="K452" s="1"/>
      <c r="L452" s="1"/>
      <c r="M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J453" s="1"/>
      <c r="K453" s="1"/>
      <c r="L453" s="1"/>
      <c r="M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J454" s="1"/>
      <c r="K454" s="1"/>
      <c r="L454" s="1"/>
      <c r="M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J455" s="1"/>
      <c r="K455" s="1"/>
      <c r="L455" s="1"/>
      <c r="M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J456" s="1"/>
      <c r="K456" s="1"/>
      <c r="L456" s="1"/>
      <c r="M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J457" s="1"/>
      <c r="K457" s="1"/>
      <c r="L457" s="1"/>
      <c r="M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J458" s="1"/>
      <c r="K458" s="1"/>
      <c r="L458" s="1"/>
      <c r="M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J459" s="1"/>
      <c r="K459" s="1"/>
      <c r="L459" s="1"/>
      <c r="M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J460" s="1"/>
      <c r="K460" s="1"/>
      <c r="L460" s="1"/>
      <c r="M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J461" s="1"/>
      <c r="K461" s="1"/>
      <c r="L461" s="1"/>
      <c r="M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J462" s="1"/>
      <c r="K462" s="1"/>
      <c r="L462" s="1"/>
      <c r="M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J463" s="1"/>
      <c r="K463" s="1"/>
      <c r="L463" s="1"/>
      <c r="M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J464" s="1"/>
      <c r="K464" s="1"/>
      <c r="L464" s="1"/>
      <c r="M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J465" s="1"/>
      <c r="K465" s="1"/>
      <c r="L465" s="1"/>
      <c r="M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J466" s="1"/>
      <c r="K466" s="1"/>
      <c r="L466" s="1"/>
      <c r="M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J467" s="1"/>
      <c r="K467" s="1"/>
      <c r="L467" s="1"/>
      <c r="M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J468" s="1"/>
      <c r="K468" s="1"/>
      <c r="L468" s="1"/>
      <c r="M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J469" s="1"/>
      <c r="K469" s="1"/>
      <c r="L469" s="1"/>
      <c r="M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J470" s="1"/>
      <c r="K470" s="1"/>
      <c r="L470" s="1"/>
      <c r="M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J471" s="1"/>
      <c r="K471" s="1"/>
      <c r="L471" s="1"/>
      <c r="M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J472" s="1"/>
      <c r="K472" s="1"/>
      <c r="L472" s="1"/>
      <c r="M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J473" s="1"/>
      <c r="K473" s="1"/>
      <c r="L473" s="1"/>
      <c r="M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J474" s="1"/>
      <c r="K474" s="1"/>
      <c r="L474" s="1"/>
      <c r="M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J475" s="1"/>
      <c r="K475" s="1"/>
      <c r="L475" s="1"/>
      <c r="M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J476" s="1"/>
      <c r="K476" s="1"/>
      <c r="L476" s="1"/>
      <c r="M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J477" s="1"/>
      <c r="K477" s="1"/>
      <c r="L477" s="1"/>
      <c r="M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J478" s="1"/>
      <c r="K478" s="1"/>
      <c r="L478" s="1"/>
      <c r="M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J479" s="1"/>
      <c r="K479" s="1"/>
      <c r="L479" s="1"/>
      <c r="M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J480" s="1"/>
      <c r="K480" s="1"/>
      <c r="L480" s="1"/>
      <c r="M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J481" s="1"/>
      <c r="K481" s="1"/>
      <c r="L481" s="1"/>
      <c r="M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J482" s="1"/>
      <c r="K482" s="1"/>
      <c r="L482" s="1"/>
      <c r="M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J483" s="1"/>
      <c r="K483" s="1"/>
      <c r="L483" s="1"/>
      <c r="M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J484" s="1"/>
      <c r="K484" s="1"/>
      <c r="L484" s="1"/>
      <c r="M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J485" s="1"/>
      <c r="K485" s="1"/>
      <c r="L485" s="1"/>
      <c r="M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J486" s="1"/>
      <c r="K486" s="1"/>
      <c r="L486" s="1"/>
      <c r="M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J487" s="1"/>
      <c r="K487" s="1"/>
      <c r="L487" s="1"/>
      <c r="M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J488" s="1"/>
      <c r="K488" s="1"/>
      <c r="L488" s="1"/>
      <c r="M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J489" s="1"/>
      <c r="K489" s="1"/>
      <c r="L489" s="1"/>
      <c r="M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J490" s="1"/>
      <c r="K490" s="1"/>
      <c r="L490" s="1"/>
      <c r="M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J491" s="1"/>
      <c r="K491" s="1"/>
      <c r="L491" s="1"/>
      <c r="M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J492" s="1"/>
      <c r="K492" s="1"/>
      <c r="L492" s="1"/>
      <c r="M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J493" s="1"/>
      <c r="K493" s="1"/>
      <c r="L493" s="1"/>
      <c r="M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J494" s="1"/>
      <c r="K494" s="1"/>
      <c r="L494" s="1"/>
      <c r="M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J495" s="1"/>
      <c r="K495" s="1"/>
      <c r="L495" s="1"/>
      <c r="M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J496" s="1"/>
      <c r="K496" s="1"/>
      <c r="L496" s="1"/>
      <c r="M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J497" s="1"/>
      <c r="K497" s="1"/>
      <c r="L497" s="1"/>
      <c r="M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J498" s="1"/>
      <c r="K498" s="1"/>
      <c r="L498" s="1"/>
      <c r="M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J499" s="1"/>
      <c r="K499" s="1"/>
      <c r="L499" s="1"/>
      <c r="M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J500" s="1"/>
      <c r="K500" s="1"/>
      <c r="L500" s="1"/>
      <c r="M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J501" s="1"/>
      <c r="K501" s="1"/>
      <c r="L501" s="1"/>
      <c r="M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J502" s="1"/>
      <c r="K502" s="1"/>
      <c r="L502" s="1"/>
      <c r="M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J503" s="1"/>
      <c r="K503" s="1"/>
      <c r="L503" s="1"/>
      <c r="M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J504" s="1"/>
      <c r="K504" s="1"/>
      <c r="L504" s="1"/>
      <c r="M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J505" s="1"/>
      <c r="K505" s="1"/>
      <c r="L505" s="1"/>
      <c r="M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J506" s="1"/>
      <c r="K506" s="1"/>
      <c r="L506" s="1"/>
      <c r="M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J507" s="1"/>
      <c r="K507" s="1"/>
      <c r="L507" s="1"/>
      <c r="M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J508" s="1"/>
      <c r="K508" s="1"/>
      <c r="L508" s="1"/>
      <c r="M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J509" s="1"/>
      <c r="K509" s="1"/>
      <c r="L509" s="1"/>
      <c r="M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J510" s="1"/>
      <c r="K510" s="1"/>
      <c r="L510" s="1"/>
      <c r="M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J511" s="1"/>
      <c r="K511" s="1"/>
      <c r="L511" s="1"/>
      <c r="M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J512" s="1"/>
      <c r="K512" s="1"/>
      <c r="L512" s="1"/>
      <c r="M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J513" s="1"/>
      <c r="K513" s="1"/>
      <c r="L513" s="1"/>
      <c r="M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J514" s="1"/>
      <c r="K514" s="1"/>
      <c r="L514" s="1"/>
      <c r="M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J515" s="1"/>
      <c r="K515" s="1"/>
      <c r="L515" s="1"/>
      <c r="M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J516" s="1"/>
      <c r="K516" s="1"/>
      <c r="L516" s="1"/>
      <c r="M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J517" s="1"/>
      <c r="K517" s="1"/>
      <c r="L517" s="1"/>
      <c r="M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J518" s="1"/>
      <c r="K518" s="1"/>
      <c r="L518" s="1"/>
      <c r="M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J519" s="1"/>
      <c r="K519" s="1"/>
      <c r="L519" s="1"/>
      <c r="M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J520" s="1"/>
      <c r="K520" s="1"/>
      <c r="L520" s="1"/>
      <c r="M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J521" s="1"/>
      <c r="K521" s="1"/>
      <c r="L521" s="1"/>
      <c r="M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J522" s="1"/>
      <c r="K522" s="1"/>
      <c r="L522" s="1"/>
      <c r="M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J523" s="1"/>
      <c r="K523" s="1"/>
      <c r="L523" s="1"/>
      <c r="M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J524" s="1"/>
      <c r="K524" s="1"/>
      <c r="L524" s="1"/>
      <c r="M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J525" s="1"/>
      <c r="K525" s="1"/>
      <c r="L525" s="1"/>
      <c r="M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J526" s="1"/>
      <c r="K526" s="1"/>
      <c r="L526" s="1"/>
      <c r="M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J527" s="1"/>
      <c r="K527" s="1"/>
      <c r="L527" s="1"/>
      <c r="M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J528" s="1"/>
      <c r="K528" s="1"/>
      <c r="L528" s="1"/>
      <c r="M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J529" s="1"/>
      <c r="K529" s="1"/>
      <c r="L529" s="1"/>
      <c r="M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J530" s="1"/>
      <c r="K530" s="1"/>
      <c r="L530" s="1"/>
      <c r="M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J531" s="1"/>
      <c r="K531" s="1"/>
      <c r="L531" s="1"/>
      <c r="M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J532" s="1"/>
      <c r="K532" s="1"/>
      <c r="L532" s="1"/>
      <c r="M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J533" s="1"/>
      <c r="K533" s="1"/>
      <c r="L533" s="1"/>
      <c r="M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J534" s="1"/>
      <c r="K534" s="1"/>
      <c r="L534" s="1"/>
      <c r="M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J535" s="1"/>
      <c r="K535" s="1"/>
      <c r="L535" s="1"/>
      <c r="M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J536" s="1"/>
      <c r="K536" s="1"/>
      <c r="L536" s="1"/>
      <c r="M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J537" s="1"/>
      <c r="K537" s="1"/>
      <c r="L537" s="1"/>
      <c r="M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J538" s="1"/>
      <c r="K538" s="1"/>
      <c r="L538" s="1"/>
      <c r="M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J539" s="1"/>
      <c r="K539" s="1"/>
      <c r="L539" s="1"/>
      <c r="M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J540" s="1"/>
      <c r="K540" s="1"/>
      <c r="L540" s="1"/>
      <c r="M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J541" s="1"/>
      <c r="K541" s="1"/>
      <c r="L541" s="1"/>
      <c r="M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J542" s="1"/>
      <c r="K542" s="1"/>
      <c r="L542" s="1"/>
      <c r="M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J543" s="1"/>
      <c r="K543" s="1"/>
      <c r="L543" s="1"/>
      <c r="M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J544" s="1"/>
      <c r="K544" s="1"/>
      <c r="L544" s="1"/>
      <c r="M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J545" s="1"/>
      <c r="K545" s="1"/>
      <c r="L545" s="1"/>
      <c r="M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J546" s="1"/>
      <c r="K546" s="1"/>
      <c r="L546" s="1"/>
      <c r="M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J547" s="1"/>
      <c r="K547" s="1"/>
      <c r="L547" s="1"/>
      <c r="M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J548" s="1"/>
      <c r="K548" s="1"/>
      <c r="L548" s="1"/>
      <c r="M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J549" s="1"/>
      <c r="K549" s="1"/>
      <c r="L549" s="1"/>
      <c r="M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J550" s="1"/>
      <c r="K550" s="1"/>
      <c r="L550" s="1"/>
      <c r="M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J551" s="1"/>
      <c r="K551" s="1"/>
      <c r="L551" s="1"/>
      <c r="M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J552" s="1"/>
      <c r="K552" s="1"/>
      <c r="L552" s="1"/>
      <c r="M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J553" s="1"/>
      <c r="K553" s="1"/>
      <c r="L553" s="1"/>
      <c r="M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J554" s="1"/>
      <c r="K554" s="1"/>
      <c r="L554" s="1"/>
      <c r="M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J555" s="1"/>
      <c r="K555" s="1"/>
      <c r="L555" s="1"/>
      <c r="M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J556" s="1"/>
      <c r="K556" s="1"/>
      <c r="L556" s="1"/>
      <c r="M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J557" s="1"/>
      <c r="K557" s="1"/>
      <c r="L557" s="1"/>
      <c r="M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J558" s="1"/>
      <c r="K558" s="1"/>
      <c r="L558" s="1"/>
      <c r="M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J559" s="1"/>
      <c r="K559" s="1"/>
      <c r="L559" s="1"/>
      <c r="M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J560" s="1"/>
      <c r="K560" s="1"/>
      <c r="L560" s="1"/>
      <c r="M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J561" s="1"/>
      <c r="K561" s="1"/>
      <c r="L561" s="1"/>
      <c r="M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J562" s="1"/>
      <c r="K562" s="1"/>
      <c r="L562" s="1"/>
      <c r="M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J563" s="1"/>
      <c r="K563" s="1"/>
      <c r="L563" s="1"/>
      <c r="M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J564" s="1"/>
      <c r="K564" s="1"/>
      <c r="L564" s="1"/>
      <c r="M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J565" s="1"/>
      <c r="K565" s="1"/>
      <c r="L565" s="1"/>
      <c r="M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J566" s="1"/>
      <c r="K566" s="1"/>
      <c r="L566" s="1"/>
      <c r="M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J567" s="1"/>
      <c r="K567" s="1"/>
      <c r="L567" s="1"/>
      <c r="M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J568" s="1"/>
      <c r="K568" s="1"/>
      <c r="L568" s="1"/>
      <c r="M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J569" s="1"/>
      <c r="K569" s="1"/>
      <c r="L569" s="1"/>
      <c r="M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J570" s="1"/>
      <c r="K570" s="1"/>
      <c r="L570" s="1"/>
      <c r="M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J571" s="1"/>
      <c r="K571" s="1"/>
      <c r="L571" s="1"/>
      <c r="M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J572" s="1"/>
      <c r="K572" s="1"/>
      <c r="L572" s="1"/>
      <c r="M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J573" s="1"/>
      <c r="K573" s="1"/>
      <c r="L573" s="1"/>
      <c r="M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J574" s="1"/>
      <c r="K574" s="1"/>
      <c r="L574" s="1"/>
      <c r="M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J575" s="1"/>
      <c r="K575" s="1"/>
      <c r="L575" s="1"/>
      <c r="M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J576" s="1"/>
      <c r="K576" s="1"/>
      <c r="L576" s="1"/>
      <c r="M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J577" s="1"/>
      <c r="K577" s="1"/>
      <c r="L577" s="1"/>
      <c r="M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J578" s="1"/>
      <c r="K578" s="1"/>
      <c r="L578" s="1"/>
      <c r="M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J579" s="1"/>
      <c r="K579" s="1"/>
      <c r="L579" s="1"/>
      <c r="M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J580" s="1"/>
      <c r="K580" s="1"/>
      <c r="L580" s="1"/>
      <c r="M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J581" s="1"/>
      <c r="K581" s="1"/>
      <c r="L581" s="1"/>
      <c r="M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J582" s="1"/>
      <c r="K582" s="1"/>
      <c r="L582" s="1"/>
      <c r="M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J583" s="1"/>
      <c r="K583" s="1"/>
      <c r="L583" s="1"/>
      <c r="M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J584" s="1"/>
      <c r="K584" s="1"/>
      <c r="L584" s="1"/>
      <c r="M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J585" s="1"/>
      <c r="K585" s="1"/>
      <c r="L585" s="1"/>
      <c r="M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J586" s="1"/>
      <c r="K586" s="1"/>
      <c r="L586" s="1"/>
      <c r="M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J587" s="1"/>
      <c r="K587" s="1"/>
      <c r="L587" s="1"/>
      <c r="M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J588" s="1"/>
      <c r="K588" s="1"/>
      <c r="L588" s="1"/>
      <c r="M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J589" s="1"/>
      <c r="K589" s="1"/>
      <c r="L589" s="1"/>
      <c r="M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J590" s="1"/>
      <c r="K590" s="1"/>
      <c r="L590" s="1"/>
      <c r="M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J591" s="1"/>
      <c r="K591" s="1"/>
      <c r="L591" s="1"/>
      <c r="M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J592" s="1"/>
      <c r="K592" s="1"/>
      <c r="L592" s="1"/>
      <c r="M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J593" s="1"/>
      <c r="K593" s="1"/>
      <c r="L593" s="1"/>
      <c r="M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J594" s="1"/>
      <c r="K594" s="1"/>
      <c r="L594" s="1"/>
      <c r="M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J595" s="1"/>
      <c r="K595" s="1"/>
      <c r="L595" s="1"/>
      <c r="M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J596" s="1"/>
      <c r="K596" s="1"/>
      <c r="L596" s="1"/>
      <c r="M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J597" s="1"/>
      <c r="K597" s="1"/>
      <c r="L597" s="1"/>
      <c r="M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J598" s="1"/>
      <c r="K598" s="1"/>
      <c r="L598" s="1"/>
      <c r="M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J599" s="1"/>
      <c r="K599" s="1"/>
      <c r="L599" s="1"/>
      <c r="M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J600" s="1"/>
      <c r="K600" s="1"/>
      <c r="L600" s="1"/>
      <c r="M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J601" s="1"/>
      <c r="K601" s="1"/>
      <c r="L601" s="1"/>
      <c r="M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J602" s="1"/>
      <c r="K602" s="1"/>
      <c r="L602" s="1"/>
      <c r="M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J603" s="1"/>
      <c r="K603" s="1"/>
      <c r="L603" s="1"/>
      <c r="M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J604" s="1"/>
      <c r="K604" s="1"/>
      <c r="L604" s="1"/>
      <c r="M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J605" s="1"/>
      <c r="K605" s="1"/>
      <c r="L605" s="1"/>
      <c r="M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J606" s="1"/>
      <c r="K606" s="1"/>
      <c r="L606" s="1"/>
      <c r="M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J607" s="1"/>
      <c r="K607" s="1"/>
      <c r="L607" s="1"/>
      <c r="M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J608" s="1"/>
      <c r="K608" s="1"/>
      <c r="L608" s="1"/>
      <c r="M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J609" s="1"/>
      <c r="K609" s="1"/>
      <c r="L609" s="1"/>
      <c r="M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J610" s="1"/>
      <c r="K610" s="1"/>
      <c r="L610" s="1"/>
      <c r="M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J611" s="1"/>
      <c r="K611" s="1"/>
      <c r="L611" s="1"/>
      <c r="M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J612" s="1"/>
      <c r="K612" s="1"/>
      <c r="L612" s="1"/>
      <c r="M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J613" s="1"/>
      <c r="K613" s="1"/>
      <c r="L613" s="1"/>
      <c r="M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J614" s="1"/>
      <c r="K614" s="1"/>
      <c r="L614" s="1"/>
      <c r="M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J615" s="1"/>
      <c r="K615" s="1"/>
      <c r="L615" s="1"/>
      <c r="M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J616" s="1"/>
      <c r="K616" s="1"/>
      <c r="L616" s="1"/>
      <c r="M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J617" s="1"/>
      <c r="K617" s="1"/>
      <c r="L617" s="1"/>
      <c r="M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J618" s="1"/>
      <c r="K618" s="1"/>
      <c r="L618" s="1"/>
      <c r="M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J619" s="1"/>
      <c r="K619" s="1"/>
      <c r="L619" s="1"/>
      <c r="M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J620" s="1"/>
      <c r="K620" s="1"/>
      <c r="L620" s="1"/>
      <c r="M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J621" s="1"/>
      <c r="K621" s="1"/>
      <c r="L621" s="1"/>
      <c r="M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J622" s="1"/>
      <c r="K622" s="1"/>
      <c r="L622" s="1"/>
      <c r="M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J623" s="1"/>
      <c r="K623" s="1"/>
      <c r="L623" s="1"/>
      <c r="M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J624" s="1"/>
      <c r="K624" s="1"/>
      <c r="L624" s="1"/>
      <c r="M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J625" s="1"/>
      <c r="K625" s="1"/>
      <c r="L625" s="1"/>
      <c r="M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J626" s="1"/>
      <c r="K626" s="1"/>
      <c r="L626" s="1"/>
      <c r="M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J627" s="1"/>
      <c r="K627" s="1"/>
      <c r="L627" s="1"/>
      <c r="M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J628" s="1"/>
      <c r="K628" s="1"/>
      <c r="L628" s="1"/>
      <c r="M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J629" s="1"/>
      <c r="K629" s="1"/>
      <c r="L629" s="1"/>
      <c r="M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J630" s="1"/>
      <c r="K630" s="1"/>
      <c r="L630" s="1"/>
      <c r="M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J631" s="1"/>
      <c r="K631" s="1"/>
      <c r="L631" s="1"/>
      <c r="M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J632" s="1"/>
      <c r="K632" s="1"/>
      <c r="L632" s="1"/>
      <c r="M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J633" s="1"/>
      <c r="K633" s="1"/>
      <c r="L633" s="1"/>
      <c r="M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J634" s="1"/>
      <c r="K634" s="1"/>
      <c r="L634" s="1"/>
      <c r="M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J635" s="1"/>
      <c r="K635" s="1"/>
      <c r="L635" s="1"/>
      <c r="M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J636" s="1"/>
      <c r="K636" s="1"/>
      <c r="L636" s="1"/>
      <c r="M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J637" s="1"/>
      <c r="K637" s="1"/>
      <c r="L637" s="1"/>
      <c r="M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J638" s="1"/>
      <c r="K638" s="1"/>
      <c r="L638" s="1"/>
      <c r="M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J639" s="1"/>
      <c r="K639" s="1"/>
      <c r="L639" s="1"/>
      <c r="M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J640" s="1"/>
      <c r="K640" s="1"/>
      <c r="L640" s="1"/>
      <c r="M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J641" s="1"/>
      <c r="K641" s="1"/>
      <c r="L641" s="1"/>
      <c r="M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J642" s="1"/>
      <c r="K642" s="1"/>
      <c r="L642" s="1"/>
      <c r="M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J643" s="1"/>
      <c r="K643" s="1"/>
      <c r="L643" s="1"/>
      <c r="M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J644" s="1"/>
      <c r="K644" s="1"/>
      <c r="L644" s="1"/>
      <c r="M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J645" s="1"/>
      <c r="K645" s="1"/>
      <c r="L645" s="1"/>
      <c r="M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J646" s="1"/>
      <c r="K646" s="1"/>
      <c r="L646" s="1"/>
      <c r="M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J647" s="1"/>
      <c r="K647" s="1"/>
      <c r="L647" s="1"/>
      <c r="M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J648" s="1"/>
      <c r="K648" s="1"/>
      <c r="L648" s="1"/>
      <c r="M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J649" s="1"/>
      <c r="K649" s="1"/>
      <c r="L649" s="1"/>
      <c r="M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J650" s="1"/>
      <c r="K650" s="1"/>
      <c r="L650" s="1"/>
      <c r="M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J651" s="1"/>
      <c r="K651" s="1"/>
      <c r="L651" s="1"/>
      <c r="M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J652" s="1"/>
      <c r="K652" s="1"/>
      <c r="L652" s="1"/>
      <c r="M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J653" s="1"/>
      <c r="K653" s="1"/>
      <c r="L653" s="1"/>
      <c r="M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J654" s="1"/>
      <c r="K654" s="1"/>
      <c r="L654" s="1"/>
      <c r="M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J655" s="1"/>
      <c r="K655" s="1"/>
      <c r="L655" s="1"/>
      <c r="M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J656" s="1"/>
      <c r="K656" s="1"/>
      <c r="L656" s="1"/>
      <c r="M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J657" s="1"/>
      <c r="K657" s="1"/>
      <c r="L657" s="1"/>
      <c r="M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J658" s="1"/>
      <c r="K658" s="1"/>
      <c r="L658" s="1"/>
      <c r="M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J659" s="1"/>
      <c r="K659" s="1"/>
      <c r="L659" s="1"/>
      <c r="M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J660" s="1"/>
      <c r="K660" s="1"/>
      <c r="L660" s="1"/>
      <c r="M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J661" s="1"/>
      <c r="K661" s="1"/>
      <c r="L661" s="1"/>
      <c r="M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J662" s="1"/>
      <c r="K662" s="1"/>
      <c r="L662" s="1"/>
      <c r="M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J663" s="1"/>
      <c r="K663" s="1"/>
      <c r="L663" s="1"/>
      <c r="M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J664" s="1"/>
      <c r="K664" s="1"/>
      <c r="L664" s="1"/>
      <c r="M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J665" s="1"/>
      <c r="K665" s="1"/>
      <c r="L665" s="1"/>
      <c r="M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J666" s="1"/>
      <c r="K666" s="1"/>
      <c r="L666" s="1"/>
      <c r="M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J667" s="1"/>
      <c r="K667" s="1"/>
      <c r="L667" s="1"/>
      <c r="M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J668" s="1"/>
      <c r="K668" s="1"/>
      <c r="L668" s="1"/>
      <c r="M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J669" s="1"/>
      <c r="K669" s="1"/>
      <c r="L669" s="1"/>
      <c r="M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J670" s="1"/>
      <c r="K670" s="1"/>
      <c r="L670" s="1"/>
      <c r="M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J671" s="1"/>
      <c r="K671" s="1"/>
      <c r="L671" s="1"/>
      <c r="M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J672" s="1"/>
      <c r="K672" s="1"/>
      <c r="L672" s="1"/>
      <c r="M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J673" s="1"/>
      <c r="K673" s="1"/>
      <c r="L673" s="1"/>
      <c r="M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J674" s="1"/>
      <c r="K674" s="1"/>
      <c r="L674" s="1"/>
      <c r="M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J675" s="1"/>
      <c r="K675" s="1"/>
      <c r="L675" s="1"/>
      <c r="M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J676" s="1"/>
      <c r="K676" s="1"/>
      <c r="L676" s="1"/>
      <c r="M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J677" s="1"/>
      <c r="K677" s="1"/>
      <c r="L677" s="1"/>
      <c r="M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J678" s="1"/>
      <c r="K678" s="1"/>
      <c r="L678" s="1"/>
      <c r="M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J679" s="1"/>
      <c r="K679" s="1"/>
      <c r="L679" s="1"/>
      <c r="M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J680" s="1"/>
      <c r="K680" s="1"/>
      <c r="L680" s="1"/>
      <c r="M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J681" s="1"/>
      <c r="K681" s="1"/>
      <c r="L681" s="1"/>
      <c r="M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J682" s="1"/>
      <c r="K682" s="1"/>
      <c r="L682" s="1"/>
      <c r="M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J683" s="1"/>
      <c r="K683" s="1"/>
      <c r="L683" s="1"/>
      <c r="M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J684" s="1"/>
      <c r="K684" s="1"/>
      <c r="L684" s="1"/>
      <c r="M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J685" s="1"/>
      <c r="K685" s="1"/>
      <c r="L685" s="1"/>
      <c r="M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J686" s="1"/>
      <c r="K686" s="1"/>
      <c r="L686" s="1"/>
      <c r="M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J687" s="1"/>
      <c r="K687" s="1"/>
      <c r="L687" s="1"/>
      <c r="M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J688" s="1"/>
      <c r="K688" s="1"/>
      <c r="L688" s="1"/>
      <c r="M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J689" s="1"/>
      <c r="K689" s="1"/>
      <c r="L689" s="1"/>
      <c r="M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J690" s="1"/>
      <c r="K690" s="1"/>
      <c r="L690" s="1"/>
      <c r="M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J691" s="1"/>
      <c r="K691" s="1"/>
      <c r="L691" s="1"/>
      <c r="M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J692" s="1"/>
      <c r="K692" s="1"/>
      <c r="L692" s="1"/>
      <c r="M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J693" s="1"/>
      <c r="K693" s="1"/>
      <c r="L693" s="1"/>
      <c r="M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J694" s="1"/>
      <c r="K694" s="1"/>
      <c r="L694" s="1"/>
      <c r="M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J695" s="1"/>
      <c r="K695" s="1"/>
      <c r="L695" s="1"/>
      <c r="M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J696" s="1"/>
      <c r="K696" s="1"/>
      <c r="L696" s="1"/>
      <c r="M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J697" s="1"/>
      <c r="K697" s="1"/>
      <c r="L697" s="1"/>
      <c r="M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J698" s="1"/>
      <c r="K698" s="1"/>
      <c r="L698" s="1"/>
      <c r="M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J699" s="1"/>
      <c r="K699" s="1"/>
      <c r="L699" s="1"/>
      <c r="M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J700" s="1"/>
      <c r="K700" s="1"/>
      <c r="L700" s="1"/>
      <c r="M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J701" s="1"/>
      <c r="K701" s="1"/>
      <c r="L701" s="1"/>
      <c r="M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J702" s="1"/>
      <c r="K702" s="1"/>
      <c r="L702" s="1"/>
      <c r="M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J703" s="1"/>
      <c r="K703" s="1"/>
      <c r="L703" s="1"/>
      <c r="M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J704" s="1"/>
      <c r="K704" s="1"/>
      <c r="L704" s="1"/>
      <c r="M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J705" s="1"/>
      <c r="K705" s="1"/>
      <c r="L705" s="1"/>
      <c r="M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J706" s="1"/>
      <c r="K706" s="1"/>
      <c r="L706" s="1"/>
      <c r="M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J707" s="1"/>
      <c r="K707" s="1"/>
      <c r="L707" s="1"/>
      <c r="M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J708" s="1"/>
      <c r="K708" s="1"/>
      <c r="L708" s="1"/>
      <c r="M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J709" s="1"/>
      <c r="K709" s="1"/>
      <c r="L709" s="1"/>
      <c r="M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J710" s="1"/>
      <c r="K710" s="1"/>
      <c r="L710" s="1"/>
      <c r="M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J711" s="1"/>
      <c r="K711" s="1"/>
      <c r="L711" s="1"/>
      <c r="M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J712" s="1"/>
      <c r="K712" s="1"/>
      <c r="L712" s="1"/>
      <c r="M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J713" s="1"/>
      <c r="K713" s="1"/>
      <c r="L713" s="1"/>
      <c r="M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J714" s="1"/>
      <c r="K714" s="1"/>
      <c r="L714" s="1"/>
      <c r="M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J715" s="1"/>
      <c r="K715" s="1"/>
      <c r="L715" s="1"/>
      <c r="M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J716" s="1"/>
      <c r="K716" s="1"/>
      <c r="L716" s="1"/>
      <c r="M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J717" s="1"/>
      <c r="K717" s="1"/>
      <c r="L717" s="1"/>
      <c r="M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J718" s="1"/>
      <c r="K718" s="1"/>
      <c r="L718" s="1"/>
      <c r="M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J719" s="1"/>
      <c r="K719" s="1"/>
      <c r="L719" s="1"/>
      <c r="M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J720" s="1"/>
      <c r="K720" s="1"/>
      <c r="L720" s="1"/>
      <c r="M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J721" s="1"/>
      <c r="K721" s="1"/>
      <c r="L721" s="1"/>
      <c r="M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J722" s="1"/>
      <c r="K722" s="1"/>
      <c r="L722" s="1"/>
      <c r="M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J723" s="1"/>
      <c r="K723" s="1"/>
      <c r="L723" s="1"/>
      <c r="M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J724" s="1"/>
      <c r="K724" s="1"/>
      <c r="L724" s="1"/>
      <c r="M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J725" s="1"/>
      <c r="K725" s="1"/>
      <c r="L725" s="1"/>
      <c r="M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J726" s="1"/>
      <c r="K726" s="1"/>
      <c r="L726" s="1"/>
      <c r="M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J727" s="1"/>
      <c r="K727" s="1"/>
      <c r="L727" s="1"/>
      <c r="M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J728" s="1"/>
      <c r="K728" s="1"/>
      <c r="L728" s="1"/>
      <c r="M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J729" s="1"/>
      <c r="K729" s="1"/>
      <c r="L729" s="1"/>
      <c r="M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J730" s="1"/>
      <c r="K730" s="1"/>
      <c r="L730" s="1"/>
      <c r="M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J731" s="1"/>
      <c r="K731" s="1"/>
      <c r="L731" s="1"/>
      <c r="M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J732" s="1"/>
      <c r="K732" s="1"/>
      <c r="L732" s="1"/>
      <c r="M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J733" s="1"/>
      <c r="K733" s="1"/>
      <c r="L733" s="1"/>
      <c r="M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J734" s="1"/>
      <c r="K734" s="1"/>
      <c r="L734" s="1"/>
      <c r="M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J735" s="1"/>
      <c r="K735" s="1"/>
      <c r="L735" s="1"/>
      <c r="M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J736" s="1"/>
      <c r="K736" s="1"/>
      <c r="L736" s="1"/>
      <c r="M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J737" s="1"/>
      <c r="K737" s="1"/>
      <c r="L737" s="1"/>
      <c r="M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J738" s="1"/>
      <c r="K738" s="1"/>
      <c r="L738" s="1"/>
      <c r="M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J739" s="1"/>
      <c r="K739" s="1"/>
      <c r="L739" s="1"/>
      <c r="M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J740" s="1"/>
      <c r="K740" s="1"/>
      <c r="L740" s="1"/>
      <c r="M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J741" s="1"/>
      <c r="K741" s="1"/>
      <c r="L741" s="1"/>
      <c r="M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J742" s="1"/>
      <c r="K742" s="1"/>
      <c r="L742" s="1"/>
      <c r="M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J743" s="1"/>
      <c r="K743" s="1"/>
      <c r="L743" s="1"/>
      <c r="M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J744" s="1"/>
      <c r="K744" s="1"/>
      <c r="L744" s="1"/>
      <c r="M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J745" s="1"/>
      <c r="K745" s="1"/>
      <c r="L745" s="1"/>
      <c r="M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J746" s="1"/>
      <c r="K746" s="1"/>
      <c r="L746" s="1"/>
      <c r="M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J747" s="1"/>
      <c r="K747" s="1"/>
      <c r="L747" s="1"/>
      <c r="M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J748" s="1"/>
      <c r="K748" s="1"/>
      <c r="L748" s="1"/>
      <c r="M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J749" s="1"/>
      <c r="K749" s="1"/>
      <c r="L749" s="1"/>
      <c r="M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J750" s="1"/>
      <c r="K750" s="1"/>
      <c r="L750" s="1"/>
      <c r="M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J751" s="1"/>
      <c r="K751" s="1"/>
      <c r="L751" s="1"/>
      <c r="M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J752" s="1"/>
      <c r="K752" s="1"/>
      <c r="L752" s="1"/>
      <c r="M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J753" s="1"/>
      <c r="K753" s="1"/>
      <c r="L753" s="1"/>
      <c r="M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J754" s="1"/>
      <c r="K754" s="1"/>
      <c r="L754" s="1"/>
      <c r="M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J755" s="1"/>
      <c r="K755" s="1"/>
      <c r="L755" s="1"/>
      <c r="M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J756" s="1"/>
      <c r="K756" s="1"/>
      <c r="L756" s="1"/>
      <c r="M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J757" s="1"/>
      <c r="K757" s="1"/>
      <c r="L757" s="1"/>
      <c r="M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J758" s="1"/>
      <c r="K758" s="1"/>
      <c r="L758" s="1"/>
      <c r="M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J759" s="1"/>
      <c r="K759" s="1"/>
      <c r="L759" s="1"/>
      <c r="M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J760" s="1"/>
      <c r="K760" s="1"/>
      <c r="L760" s="1"/>
      <c r="M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J761" s="1"/>
      <c r="K761" s="1"/>
      <c r="L761" s="1"/>
      <c r="M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J762" s="1"/>
      <c r="K762" s="1"/>
      <c r="L762" s="1"/>
      <c r="M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J763" s="1"/>
      <c r="K763" s="1"/>
      <c r="L763" s="1"/>
      <c r="M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J764" s="1"/>
      <c r="K764" s="1"/>
      <c r="L764" s="1"/>
      <c r="M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J765" s="1"/>
      <c r="K765" s="1"/>
      <c r="L765" s="1"/>
      <c r="M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J766" s="1"/>
      <c r="K766" s="1"/>
      <c r="L766" s="1"/>
      <c r="M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J767" s="1"/>
      <c r="K767" s="1"/>
      <c r="L767" s="1"/>
      <c r="M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J768" s="1"/>
      <c r="K768" s="1"/>
      <c r="L768" s="1"/>
      <c r="M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J769" s="1"/>
      <c r="K769" s="1"/>
      <c r="L769" s="1"/>
      <c r="M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J770" s="1"/>
      <c r="K770" s="1"/>
      <c r="L770" s="1"/>
      <c r="M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J771" s="1"/>
      <c r="K771" s="1"/>
      <c r="L771" s="1"/>
      <c r="M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J772" s="1"/>
      <c r="K772" s="1"/>
      <c r="L772" s="1"/>
      <c r="M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J773" s="1"/>
      <c r="K773" s="1"/>
      <c r="L773" s="1"/>
      <c r="M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J774" s="1"/>
      <c r="K774" s="1"/>
      <c r="L774" s="1"/>
      <c r="M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J775" s="1"/>
      <c r="K775" s="1"/>
      <c r="L775" s="1"/>
      <c r="M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J776" s="1"/>
      <c r="K776" s="1"/>
      <c r="L776" s="1"/>
      <c r="M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J777" s="1"/>
      <c r="K777" s="1"/>
      <c r="L777" s="1"/>
      <c r="M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J778" s="1"/>
      <c r="K778" s="1"/>
      <c r="L778" s="1"/>
      <c r="M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J779" s="1"/>
      <c r="K779" s="1"/>
      <c r="L779" s="1"/>
      <c r="M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J780" s="1"/>
      <c r="K780" s="1"/>
      <c r="L780" s="1"/>
      <c r="M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J781" s="1"/>
      <c r="K781" s="1"/>
      <c r="L781" s="1"/>
      <c r="M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J782" s="1"/>
      <c r="K782" s="1"/>
      <c r="L782" s="1"/>
      <c r="M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J783" s="1"/>
      <c r="K783" s="1"/>
      <c r="L783" s="1"/>
      <c r="M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J784" s="1"/>
      <c r="K784" s="1"/>
      <c r="L784" s="1"/>
      <c r="M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J785" s="1"/>
      <c r="K785" s="1"/>
      <c r="L785" s="1"/>
      <c r="M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J786" s="1"/>
      <c r="K786" s="1"/>
      <c r="L786" s="1"/>
      <c r="M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J787" s="1"/>
      <c r="K787" s="1"/>
      <c r="L787" s="1"/>
      <c r="M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J788" s="1"/>
      <c r="K788" s="1"/>
      <c r="L788" s="1"/>
      <c r="M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J789" s="1"/>
      <c r="K789" s="1"/>
      <c r="L789" s="1"/>
      <c r="M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J790" s="1"/>
      <c r="K790" s="1"/>
      <c r="L790" s="1"/>
      <c r="M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J791" s="1"/>
      <c r="K791" s="1"/>
      <c r="L791" s="1"/>
      <c r="M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J792" s="1"/>
      <c r="K792" s="1"/>
      <c r="L792" s="1"/>
      <c r="M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J793" s="1"/>
      <c r="K793" s="1"/>
      <c r="L793" s="1"/>
      <c r="M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J794" s="1"/>
      <c r="K794" s="1"/>
      <c r="L794" s="1"/>
      <c r="M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J795" s="1"/>
      <c r="K795" s="1"/>
      <c r="L795" s="1"/>
      <c r="M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J796" s="1"/>
      <c r="K796" s="1"/>
      <c r="L796" s="1"/>
      <c r="M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J797" s="1"/>
      <c r="K797" s="1"/>
      <c r="L797" s="1"/>
      <c r="M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J798" s="1"/>
      <c r="K798" s="1"/>
      <c r="L798" s="1"/>
      <c r="M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J799" s="1"/>
      <c r="K799" s="1"/>
      <c r="L799" s="1"/>
      <c r="M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J800" s="1"/>
      <c r="K800" s="1"/>
      <c r="L800" s="1"/>
      <c r="M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J801" s="1"/>
      <c r="K801" s="1"/>
      <c r="L801" s="1"/>
      <c r="M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J802" s="1"/>
      <c r="K802" s="1"/>
      <c r="L802" s="1"/>
      <c r="M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J803" s="1"/>
      <c r="K803" s="1"/>
      <c r="L803" s="1"/>
      <c r="M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J804" s="1"/>
      <c r="K804" s="1"/>
      <c r="L804" s="1"/>
      <c r="M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J805" s="1"/>
      <c r="K805" s="1"/>
      <c r="L805" s="1"/>
      <c r="M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J806" s="1"/>
      <c r="K806" s="1"/>
      <c r="L806" s="1"/>
      <c r="M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J807" s="1"/>
      <c r="K807" s="1"/>
      <c r="L807" s="1"/>
      <c r="M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J808" s="1"/>
      <c r="K808" s="1"/>
      <c r="L808" s="1"/>
      <c r="M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J809" s="1"/>
      <c r="K809" s="1"/>
      <c r="L809" s="1"/>
      <c r="M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J810" s="1"/>
      <c r="K810" s="1"/>
      <c r="L810" s="1"/>
      <c r="M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J811" s="1"/>
      <c r="K811" s="1"/>
      <c r="L811" s="1"/>
      <c r="M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J812" s="1"/>
      <c r="K812" s="1"/>
      <c r="L812" s="1"/>
      <c r="M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J813" s="1"/>
      <c r="K813" s="1"/>
      <c r="L813" s="1"/>
      <c r="M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J814" s="1"/>
      <c r="K814" s="1"/>
      <c r="L814" s="1"/>
      <c r="M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J815" s="1"/>
      <c r="K815" s="1"/>
      <c r="L815" s="1"/>
      <c r="M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J816" s="1"/>
      <c r="K816" s="1"/>
      <c r="L816" s="1"/>
      <c r="M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J817" s="1"/>
      <c r="K817" s="1"/>
      <c r="L817" s="1"/>
      <c r="M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J818" s="1"/>
      <c r="K818" s="1"/>
      <c r="L818" s="1"/>
      <c r="M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J819" s="1"/>
      <c r="K819" s="1"/>
      <c r="L819" s="1"/>
      <c r="M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J820" s="1"/>
      <c r="K820" s="1"/>
      <c r="L820" s="1"/>
      <c r="M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J821" s="1"/>
      <c r="K821" s="1"/>
      <c r="L821" s="1"/>
      <c r="M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J822" s="1"/>
      <c r="K822" s="1"/>
      <c r="L822" s="1"/>
      <c r="M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J823" s="1"/>
      <c r="K823" s="1"/>
      <c r="L823" s="1"/>
      <c r="M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J824" s="1"/>
      <c r="K824" s="1"/>
      <c r="L824" s="1"/>
      <c r="M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J825" s="1"/>
      <c r="K825" s="1"/>
      <c r="L825" s="1"/>
      <c r="M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J826" s="1"/>
      <c r="K826" s="1"/>
      <c r="L826" s="1"/>
      <c r="M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J827" s="1"/>
      <c r="K827" s="1"/>
      <c r="L827" s="1"/>
      <c r="M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J828" s="1"/>
      <c r="K828" s="1"/>
      <c r="L828" s="1"/>
      <c r="M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J829" s="1"/>
      <c r="K829" s="1"/>
      <c r="L829" s="1"/>
      <c r="M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J830" s="1"/>
      <c r="K830" s="1"/>
      <c r="L830" s="1"/>
      <c r="M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J831" s="1"/>
      <c r="K831" s="1"/>
      <c r="L831" s="1"/>
      <c r="M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J832" s="1"/>
      <c r="K832" s="1"/>
      <c r="L832" s="1"/>
      <c r="M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J833" s="1"/>
      <c r="K833" s="1"/>
      <c r="L833" s="1"/>
      <c r="M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J834" s="1"/>
      <c r="K834" s="1"/>
      <c r="L834" s="1"/>
      <c r="M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J835" s="1"/>
      <c r="K835" s="1"/>
      <c r="L835" s="1"/>
      <c r="M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J836" s="1"/>
      <c r="K836" s="1"/>
      <c r="L836" s="1"/>
      <c r="M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J837" s="1"/>
      <c r="K837" s="1"/>
      <c r="L837" s="1"/>
      <c r="M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J838" s="1"/>
      <c r="K838" s="1"/>
      <c r="L838" s="1"/>
      <c r="M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J839" s="1"/>
      <c r="K839" s="1"/>
      <c r="L839" s="1"/>
      <c r="M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J840" s="1"/>
      <c r="K840" s="1"/>
      <c r="L840" s="1"/>
      <c r="M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J841" s="1"/>
      <c r="K841" s="1"/>
      <c r="L841" s="1"/>
      <c r="M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J842" s="1"/>
      <c r="K842" s="1"/>
      <c r="L842" s="1"/>
      <c r="M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J843" s="1"/>
      <c r="K843" s="1"/>
      <c r="L843" s="1"/>
      <c r="M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J844" s="1"/>
      <c r="K844" s="1"/>
      <c r="L844" s="1"/>
      <c r="M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J845" s="1"/>
      <c r="K845" s="1"/>
      <c r="L845" s="1"/>
      <c r="M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J846" s="1"/>
      <c r="K846" s="1"/>
      <c r="L846" s="1"/>
      <c r="M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J847" s="1"/>
      <c r="K847" s="1"/>
      <c r="L847" s="1"/>
      <c r="M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J848" s="1"/>
      <c r="K848" s="1"/>
      <c r="L848" s="1"/>
      <c r="M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J849" s="1"/>
      <c r="K849" s="1"/>
      <c r="L849" s="1"/>
      <c r="M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J850" s="1"/>
      <c r="K850" s="1"/>
      <c r="L850" s="1"/>
      <c r="M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J851" s="1"/>
      <c r="K851" s="1"/>
      <c r="L851" s="1"/>
      <c r="M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J852" s="1"/>
      <c r="K852" s="1"/>
      <c r="L852" s="1"/>
      <c r="M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J853" s="1"/>
      <c r="K853" s="1"/>
      <c r="L853" s="1"/>
      <c r="M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J854" s="1"/>
      <c r="K854" s="1"/>
      <c r="L854" s="1"/>
      <c r="M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J855" s="1"/>
      <c r="K855" s="1"/>
      <c r="L855" s="1"/>
      <c r="M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J856" s="1"/>
      <c r="K856" s="1"/>
      <c r="L856" s="1"/>
      <c r="M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J857" s="1"/>
      <c r="K857" s="1"/>
      <c r="L857" s="1"/>
      <c r="M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J858" s="1"/>
      <c r="K858" s="1"/>
      <c r="L858" s="1"/>
      <c r="M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J859" s="1"/>
      <c r="K859" s="1"/>
      <c r="L859" s="1"/>
      <c r="M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J860" s="1"/>
      <c r="K860" s="1"/>
      <c r="L860" s="1"/>
      <c r="M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J861" s="1"/>
      <c r="K861" s="1"/>
      <c r="L861" s="1"/>
      <c r="M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J862" s="1"/>
      <c r="K862" s="1"/>
      <c r="L862" s="1"/>
      <c r="M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J863" s="1"/>
      <c r="K863" s="1"/>
      <c r="L863" s="1"/>
      <c r="M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J864" s="1"/>
      <c r="K864" s="1"/>
      <c r="L864" s="1"/>
      <c r="M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J865" s="1"/>
      <c r="K865" s="1"/>
      <c r="L865" s="1"/>
      <c r="M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J866" s="1"/>
      <c r="K866" s="1"/>
      <c r="L866" s="1"/>
      <c r="M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J867" s="1"/>
      <c r="K867" s="1"/>
      <c r="L867" s="1"/>
      <c r="M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J868" s="1"/>
      <c r="K868" s="1"/>
      <c r="L868" s="1"/>
      <c r="M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J869" s="1"/>
      <c r="K869" s="1"/>
      <c r="L869" s="1"/>
      <c r="M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J870" s="1"/>
      <c r="K870" s="1"/>
      <c r="L870" s="1"/>
      <c r="M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J871" s="1"/>
      <c r="K871" s="1"/>
      <c r="L871" s="1"/>
      <c r="M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J872" s="1"/>
      <c r="K872" s="1"/>
      <c r="L872" s="1"/>
      <c r="M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J873" s="1"/>
      <c r="K873" s="1"/>
      <c r="L873" s="1"/>
      <c r="M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J874" s="1"/>
      <c r="K874" s="1"/>
      <c r="L874" s="1"/>
      <c r="M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J875" s="1"/>
      <c r="K875" s="1"/>
      <c r="L875" s="1"/>
      <c r="M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J876" s="1"/>
      <c r="K876" s="1"/>
      <c r="L876" s="1"/>
      <c r="M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J877" s="1"/>
      <c r="K877" s="1"/>
      <c r="L877" s="1"/>
      <c r="M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J878" s="1"/>
      <c r="K878" s="1"/>
      <c r="L878" s="1"/>
      <c r="M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J879" s="1"/>
      <c r="K879" s="1"/>
      <c r="L879" s="1"/>
      <c r="M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J880" s="1"/>
      <c r="K880" s="1"/>
      <c r="L880" s="1"/>
      <c r="M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J881" s="1"/>
      <c r="K881" s="1"/>
      <c r="L881" s="1"/>
      <c r="M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J882" s="1"/>
      <c r="K882" s="1"/>
      <c r="L882" s="1"/>
      <c r="M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J883" s="1"/>
      <c r="K883" s="1"/>
      <c r="L883" s="1"/>
      <c r="M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J884" s="1"/>
      <c r="K884" s="1"/>
      <c r="L884" s="1"/>
      <c r="M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J885" s="1"/>
      <c r="K885" s="1"/>
      <c r="L885" s="1"/>
      <c r="M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J886" s="1"/>
      <c r="K886" s="1"/>
      <c r="L886" s="1"/>
      <c r="M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J887" s="1"/>
      <c r="K887" s="1"/>
      <c r="L887" s="1"/>
      <c r="M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J888" s="1"/>
      <c r="K888" s="1"/>
      <c r="L888" s="1"/>
      <c r="M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J889" s="1"/>
      <c r="K889" s="1"/>
      <c r="L889" s="1"/>
      <c r="M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J890" s="1"/>
      <c r="K890" s="1"/>
      <c r="L890" s="1"/>
      <c r="M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J891" s="1"/>
      <c r="K891" s="1"/>
      <c r="L891" s="1"/>
      <c r="M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J892" s="1"/>
      <c r="K892" s="1"/>
      <c r="L892" s="1"/>
      <c r="M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J893" s="1"/>
      <c r="K893" s="1"/>
      <c r="L893" s="1"/>
      <c r="M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J894" s="1"/>
      <c r="K894" s="1"/>
      <c r="L894" s="1"/>
      <c r="M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J895" s="1"/>
      <c r="K895" s="1"/>
      <c r="L895" s="1"/>
      <c r="M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J896" s="1"/>
      <c r="K896" s="1"/>
      <c r="L896" s="1"/>
      <c r="M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J897" s="1"/>
      <c r="K897" s="1"/>
      <c r="L897" s="1"/>
      <c r="M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J898" s="1"/>
      <c r="K898" s="1"/>
      <c r="L898" s="1"/>
      <c r="M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J899" s="1"/>
      <c r="K899" s="1"/>
      <c r="L899" s="1"/>
      <c r="M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J900" s="1"/>
      <c r="K900" s="1"/>
      <c r="L900" s="1"/>
      <c r="M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J901" s="1"/>
      <c r="K901" s="1"/>
      <c r="L901" s="1"/>
      <c r="M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J902" s="1"/>
      <c r="K902" s="1"/>
      <c r="L902" s="1"/>
      <c r="M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J903" s="1"/>
      <c r="K903" s="1"/>
      <c r="L903" s="1"/>
      <c r="M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J904" s="1"/>
      <c r="K904" s="1"/>
      <c r="L904" s="1"/>
      <c r="M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J905" s="1"/>
      <c r="K905" s="1"/>
      <c r="L905" s="1"/>
      <c r="M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J906" s="1"/>
      <c r="K906" s="1"/>
      <c r="L906" s="1"/>
      <c r="M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J907" s="1"/>
      <c r="K907" s="1"/>
      <c r="L907" s="1"/>
      <c r="M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J908" s="1"/>
      <c r="K908" s="1"/>
      <c r="L908" s="1"/>
      <c r="M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J909" s="1"/>
      <c r="K909" s="1"/>
      <c r="L909" s="1"/>
      <c r="M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J910" s="1"/>
      <c r="K910" s="1"/>
      <c r="L910" s="1"/>
      <c r="M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J911" s="1"/>
      <c r="K911" s="1"/>
      <c r="L911" s="1"/>
      <c r="M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J912" s="1"/>
      <c r="K912" s="1"/>
      <c r="L912" s="1"/>
      <c r="M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J913" s="1"/>
      <c r="K913" s="1"/>
      <c r="L913" s="1"/>
      <c r="M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J914" s="1"/>
      <c r="K914" s="1"/>
      <c r="L914" s="1"/>
      <c r="M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J915" s="1"/>
      <c r="K915" s="1"/>
      <c r="L915" s="1"/>
      <c r="M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J916" s="1"/>
      <c r="K916" s="1"/>
      <c r="L916" s="1"/>
      <c r="M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J917" s="1"/>
      <c r="K917" s="1"/>
      <c r="L917" s="1"/>
      <c r="M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J918" s="1"/>
      <c r="K918" s="1"/>
      <c r="L918" s="1"/>
      <c r="M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J919" s="1"/>
      <c r="K919" s="1"/>
      <c r="L919" s="1"/>
      <c r="M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J920" s="1"/>
      <c r="K920" s="1"/>
      <c r="L920" s="1"/>
      <c r="M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J921" s="1"/>
      <c r="K921" s="1"/>
      <c r="L921" s="1"/>
      <c r="M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J922" s="1"/>
      <c r="K922" s="1"/>
      <c r="L922" s="1"/>
      <c r="M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J923" s="1"/>
      <c r="K923" s="1"/>
      <c r="L923" s="1"/>
      <c r="M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J924" s="1"/>
      <c r="K924" s="1"/>
      <c r="L924" s="1"/>
      <c r="M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J925" s="1"/>
      <c r="K925" s="1"/>
      <c r="L925" s="1"/>
      <c r="M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J926" s="1"/>
      <c r="K926" s="1"/>
      <c r="L926" s="1"/>
      <c r="M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J927" s="1"/>
      <c r="K927" s="1"/>
      <c r="L927" s="1"/>
      <c r="M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J928" s="1"/>
      <c r="K928" s="1"/>
      <c r="L928" s="1"/>
      <c r="M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J929" s="1"/>
      <c r="K929" s="1"/>
      <c r="L929" s="1"/>
      <c r="M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J930" s="1"/>
      <c r="K930" s="1"/>
      <c r="L930" s="1"/>
      <c r="M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J931" s="1"/>
      <c r="K931" s="1"/>
      <c r="L931" s="1"/>
      <c r="M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J932" s="1"/>
      <c r="K932" s="1"/>
      <c r="L932" s="1"/>
      <c r="M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J933" s="1"/>
      <c r="K933" s="1"/>
      <c r="L933" s="1"/>
      <c r="M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J934" s="1"/>
      <c r="K934" s="1"/>
      <c r="L934" s="1"/>
      <c r="M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J935" s="1"/>
      <c r="K935" s="1"/>
      <c r="L935" s="1"/>
      <c r="M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J936" s="1"/>
      <c r="K936" s="1"/>
      <c r="L936" s="1"/>
      <c r="M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J937" s="1"/>
      <c r="K937" s="1"/>
      <c r="L937" s="1"/>
      <c r="M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J938" s="1"/>
      <c r="K938" s="1"/>
      <c r="L938" s="1"/>
      <c r="M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J939" s="1"/>
      <c r="K939" s="1"/>
      <c r="L939" s="1"/>
      <c r="M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J940" s="1"/>
      <c r="K940" s="1"/>
      <c r="L940" s="1"/>
      <c r="M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J941" s="1"/>
      <c r="K941" s="1"/>
      <c r="L941" s="1"/>
      <c r="M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J942" s="1"/>
      <c r="K942" s="1"/>
      <c r="L942" s="1"/>
      <c r="M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J943" s="1"/>
      <c r="K943" s="1"/>
      <c r="L943" s="1"/>
      <c r="M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J944" s="1"/>
      <c r="K944" s="1"/>
      <c r="L944" s="1"/>
      <c r="M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J945" s="1"/>
      <c r="K945" s="1"/>
      <c r="L945" s="1"/>
      <c r="M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J946" s="1"/>
      <c r="K946" s="1"/>
      <c r="L946" s="1"/>
      <c r="M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J947" s="1"/>
      <c r="K947" s="1"/>
      <c r="L947" s="1"/>
      <c r="M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J948" s="1"/>
      <c r="K948" s="1"/>
      <c r="L948" s="1"/>
      <c r="M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J949" s="1"/>
      <c r="K949" s="1"/>
      <c r="L949" s="1"/>
      <c r="M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J950" s="1"/>
      <c r="K950" s="1"/>
      <c r="L950" s="1"/>
      <c r="M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J951" s="1"/>
      <c r="K951" s="1"/>
      <c r="L951" s="1"/>
      <c r="M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J952" s="1"/>
      <c r="K952" s="1"/>
      <c r="L952" s="1"/>
      <c r="M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J953" s="1"/>
      <c r="K953" s="1"/>
      <c r="L953" s="1"/>
      <c r="M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J954" s="1"/>
      <c r="K954" s="1"/>
      <c r="L954" s="1"/>
      <c r="M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J955" s="1"/>
      <c r="K955" s="1"/>
      <c r="L955" s="1"/>
      <c r="M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J956" s="1"/>
      <c r="K956" s="1"/>
      <c r="L956" s="1"/>
      <c r="M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J957" s="1"/>
      <c r="K957" s="1"/>
      <c r="L957" s="1"/>
      <c r="M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J958" s="1"/>
      <c r="K958" s="1"/>
      <c r="L958" s="1"/>
      <c r="M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J959" s="1"/>
      <c r="K959" s="1"/>
      <c r="L959" s="1"/>
      <c r="M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J960" s="1"/>
      <c r="K960" s="1"/>
      <c r="L960" s="1"/>
      <c r="M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J961" s="1"/>
      <c r="K961" s="1"/>
      <c r="L961" s="1"/>
      <c r="M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J962" s="1"/>
      <c r="K962" s="1"/>
      <c r="L962" s="1"/>
      <c r="M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J963" s="1"/>
      <c r="K963" s="1"/>
      <c r="L963" s="1"/>
      <c r="M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J964" s="1"/>
      <c r="K964" s="1"/>
      <c r="L964" s="1"/>
      <c r="M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J965" s="1"/>
      <c r="K965" s="1"/>
      <c r="L965" s="1"/>
      <c r="M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J966" s="1"/>
      <c r="K966" s="1"/>
      <c r="L966" s="1"/>
      <c r="M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J967" s="1"/>
      <c r="K967" s="1"/>
      <c r="L967" s="1"/>
      <c r="M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J968" s="1"/>
      <c r="K968" s="1"/>
      <c r="L968" s="1"/>
      <c r="M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J969" s="1"/>
      <c r="K969" s="1"/>
      <c r="L969" s="1"/>
      <c r="M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J970" s="1"/>
      <c r="K970" s="1"/>
      <c r="L970" s="1"/>
      <c r="M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J971" s="1"/>
      <c r="K971" s="1"/>
      <c r="L971" s="1"/>
      <c r="M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J972" s="1"/>
      <c r="K972" s="1"/>
      <c r="L972" s="1"/>
      <c r="M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J973" s="1"/>
      <c r="K973" s="1"/>
      <c r="L973" s="1"/>
      <c r="M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J974" s="1"/>
      <c r="K974" s="1"/>
      <c r="L974" s="1"/>
      <c r="M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J975" s="1"/>
      <c r="K975" s="1"/>
      <c r="L975" s="1"/>
      <c r="M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J976" s="1"/>
      <c r="K976" s="1"/>
      <c r="L976" s="1"/>
      <c r="M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J977" s="1"/>
      <c r="K977" s="1"/>
      <c r="L977" s="1"/>
      <c r="M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J978" s="1"/>
      <c r="K978" s="1"/>
      <c r="L978" s="1"/>
      <c r="M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J979" s="1"/>
      <c r="K979" s="1"/>
      <c r="L979" s="1"/>
      <c r="M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J980" s="1"/>
      <c r="K980" s="1"/>
      <c r="L980" s="1"/>
      <c r="M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J981" s="1"/>
      <c r="K981" s="1"/>
      <c r="L981" s="1"/>
      <c r="M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J982" s="1"/>
      <c r="K982" s="1"/>
      <c r="L982" s="1"/>
      <c r="M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J983" s="1"/>
      <c r="K983" s="1"/>
      <c r="L983" s="1"/>
      <c r="M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J984" s="1"/>
      <c r="K984" s="1"/>
      <c r="L984" s="1"/>
      <c r="M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J985" s="1"/>
      <c r="K985" s="1"/>
      <c r="L985" s="1"/>
      <c r="M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J986" s="1"/>
      <c r="K986" s="1"/>
      <c r="L986" s="1"/>
      <c r="M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J987" s="1"/>
      <c r="K987" s="1"/>
      <c r="L987" s="1"/>
      <c r="M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J988" s="1"/>
      <c r="K988" s="1"/>
      <c r="L988" s="1"/>
      <c r="M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J989" s="1"/>
      <c r="K989" s="1"/>
      <c r="L989" s="1"/>
      <c r="M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J990" s="1"/>
      <c r="K990" s="1"/>
      <c r="L990" s="1"/>
      <c r="M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J991" s="1"/>
      <c r="K991" s="1"/>
      <c r="L991" s="1"/>
      <c r="M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J992" s="1"/>
      <c r="K992" s="1"/>
      <c r="L992" s="1"/>
      <c r="M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J993" s="1"/>
      <c r="K993" s="1"/>
      <c r="L993" s="1"/>
      <c r="M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J994" s="1"/>
      <c r="K994" s="1"/>
      <c r="L994" s="1"/>
      <c r="M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J995" s="1"/>
      <c r="K995" s="1"/>
      <c r="L995" s="1"/>
      <c r="M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J996" s="1"/>
      <c r="K996" s="1"/>
      <c r="L996" s="1"/>
      <c r="M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J997" s="1"/>
      <c r="K997" s="1"/>
      <c r="L997" s="1"/>
      <c r="M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J998" s="1"/>
      <c r="K998" s="1"/>
      <c r="L998" s="1"/>
      <c r="M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J999" s="1"/>
      <c r="K999" s="1"/>
      <c r="L999" s="1"/>
      <c r="M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J1000" s="1"/>
      <c r="K1000" s="1"/>
      <c r="L1000" s="1"/>
      <c r="M1000" s="1"/>
    </row>
  </sheetData>
  <autoFilter ref="$A$1:$I$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hidden="1" min="1" max="1" width="8.71"/>
    <col customWidth="1" min="2" max="2" width="5.29"/>
    <col customWidth="1" min="3" max="3" width="16.86"/>
    <col customWidth="1" hidden="1" min="4" max="4" width="6.29"/>
    <col customWidth="1" min="5" max="5" width="7.71"/>
    <col customWidth="1" hidden="1" min="6" max="6" width="8.86"/>
    <col customWidth="1" min="7" max="7" width="8.86"/>
    <col customWidth="1" hidden="1" min="8" max="14" width="8.86"/>
    <col customWidth="1" min="15" max="15" width="8.86"/>
    <col customWidth="1" hidden="1" min="16" max="20" width="8.86"/>
    <col customWidth="1" min="21" max="21" width="8.86"/>
    <col customWidth="1" hidden="1" min="22" max="26" width="8.86"/>
    <col customWidth="1" min="27" max="27" width="8.86"/>
    <col customWidth="1" hidden="1" min="28" max="33" width="8.86"/>
    <col customWidth="1" min="34" max="34" width="8.86"/>
    <col customWidth="1" hidden="1" min="35" max="35" width="8.86"/>
    <col customWidth="1" min="36" max="36" width="8.86"/>
    <col customWidth="1" hidden="1" min="37" max="38" width="8.86"/>
    <col customWidth="1" min="39" max="39" width="8.71"/>
    <col customWidth="1" hidden="1" min="40" max="50" width="8.71"/>
    <col customWidth="1" min="51" max="53" width="8.86"/>
    <col customWidth="1" min="54" max="114" width="8.71"/>
  </cols>
  <sheetData>
    <row r="1" ht="28.5" customHeight="1">
      <c r="A1" s="3" t="s">
        <v>0</v>
      </c>
      <c r="B1" s="4" t="s">
        <v>88</v>
      </c>
      <c r="C1" s="5" t="s">
        <v>2</v>
      </c>
      <c r="D1" s="6" t="s">
        <v>3</v>
      </c>
      <c r="E1" s="7" t="s">
        <v>4</v>
      </c>
      <c r="F1" s="7" t="str">
        <f>[1]Setup!#REF!</f>
        <v>#ERROR!</v>
      </c>
      <c r="G1" s="7" t="s">
        <v>50</v>
      </c>
      <c r="H1" s="7" t="s">
        <v>111</v>
      </c>
      <c r="I1" s="7" t="s">
        <v>8</v>
      </c>
      <c r="J1" s="6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7" t="s">
        <v>51</v>
      </c>
      <c r="P1" s="9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7" t="s">
        <v>52</v>
      </c>
      <c r="V1" s="7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53</v>
      </c>
      <c r="AB1" s="10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11" t="s">
        <v>33</v>
      </c>
      <c r="AI1" s="11" t="s">
        <v>3</v>
      </c>
      <c r="AJ1" s="11" t="s">
        <v>34</v>
      </c>
      <c r="AK1" s="11" t="s">
        <v>36</v>
      </c>
      <c r="AL1" s="11" t="s">
        <v>37</v>
      </c>
      <c r="AM1" s="11" t="s">
        <v>27</v>
      </c>
      <c r="AN1" s="11" t="s">
        <v>39</v>
      </c>
      <c r="AO1" s="11"/>
      <c r="AP1" s="11" t="s">
        <v>40</v>
      </c>
      <c r="AQ1" s="12" t="s">
        <v>41</v>
      </c>
      <c r="AR1" s="11" t="s">
        <v>42</v>
      </c>
      <c r="AS1" s="11" t="s">
        <v>43</v>
      </c>
      <c r="AT1" s="11" t="s">
        <v>44</v>
      </c>
      <c r="AU1" s="11" t="s">
        <v>45</v>
      </c>
      <c r="AV1" s="13" t="s">
        <v>46</v>
      </c>
      <c r="AW1" s="14" t="s">
        <v>47</v>
      </c>
      <c r="AX1" s="12" t="s">
        <v>48</v>
      </c>
      <c r="AY1" s="11" t="s">
        <v>133</v>
      </c>
      <c r="AZ1" s="11" t="s">
        <v>134</v>
      </c>
      <c r="BA1" s="11" t="s">
        <v>135</v>
      </c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" t="s">
        <v>128</v>
      </c>
      <c r="BP1" s="1" t="str">
        <f>IF(BO1=RIGHT($B$6,1),0,#REF!+1)</f>
        <v>#REF!</v>
      </c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 t="s">
        <v>142</v>
      </c>
      <c r="CJ1" s="11" t="s">
        <v>10</v>
      </c>
      <c r="CK1" s="11" t="s">
        <v>11</v>
      </c>
      <c r="CL1" s="11" t="s">
        <v>12</v>
      </c>
      <c r="CM1" s="11" t="s">
        <v>13</v>
      </c>
      <c r="CN1" s="11" t="s">
        <v>14</v>
      </c>
      <c r="CO1" s="11" t="s">
        <v>15</v>
      </c>
      <c r="CP1" s="11" t="s">
        <v>16</v>
      </c>
      <c r="CQ1" s="11" t="s">
        <v>17</v>
      </c>
      <c r="CR1" s="11" t="s">
        <v>18</v>
      </c>
      <c r="CS1" s="11" t="s">
        <v>144</v>
      </c>
      <c r="CT1" s="11" t="s">
        <v>20</v>
      </c>
      <c r="CU1" s="11" t="s">
        <v>21</v>
      </c>
      <c r="CV1" s="11" t="s">
        <v>22</v>
      </c>
      <c r="CW1" s="11" t="s">
        <v>23</v>
      </c>
      <c r="CX1" s="11" t="s">
        <v>24</v>
      </c>
      <c r="CY1" s="11" t="s">
        <v>25</v>
      </c>
      <c r="CZ1" s="11" t="s">
        <v>26</v>
      </c>
      <c r="DA1" s="11"/>
      <c r="DB1" s="11"/>
      <c r="DC1" s="11"/>
      <c r="DD1" s="11"/>
      <c r="DE1" s="11"/>
      <c r="DF1" s="11"/>
      <c r="DG1" s="11"/>
      <c r="DH1" s="11"/>
      <c r="DI1" s="11"/>
      <c r="DJ1" s="11"/>
    </row>
    <row r="2" ht="14.25" customHeight="1">
      <c r="A2" s="15">
        <f t="shared" ref="A2:A12" si="1">IF(Y2,ABS(Y2+0.0001*I2),"")</f>
        <v>255</v>
      </c>
      <c r="B2" s="16" t="s">
        <v>72</v>
      </c>
      <c r="C2" s="17" t="s">
        <v>117</v>
      </c>
      <c r="D2" s="16">
        <v>47.0</v>
      </c>
      <c r="E2" s="16" t="s">
        <v>118</v>
      </c>
      <c r="F2" s="16">
        <v>232.4</v>
      </c>
      <c r="G2" s="18" t="str">
        <f>IF(OR(E2="",F2=""),"",IF(LEFT(E2,1)="M",VLOOKUP(F2,[1]Setup!$J$9:$K$23,2,TRUE),VLOOKUP(F2,[1]Setup!$L$9:$M$23,2,TRUE)))</f>
        <v>#ERROR!</v>
      </c>
      <c r="H2" s="18" t="str">
        <f>IF(F2="",0,VLOOKUP(AL2,[1]DATA!$L$2:$N$1910,IF(LEFT(E2,1)="F",3,2)))</f>
        <v>#ERROR!</v>
      </c>
      <c r="I2" s="16"/>
      <c r="J2" s="16" t="s">
        <v>119</v>
      </c>
      <c r="K2" s="19">
        <v>305.0</v>
      </c>
      <c r="L2" s="19">
        <v>320.0</v>
      </c>
      <c r="M2" s="20">
        <v>-345.0</v>
      </c>
      <c r="N2" s="20"/>
      <c r="O2" s="17">
        <f t="shared" ref="O2:O62" si="2">IF(MAX(CJ2:CL2)&gt;0,MAX(ABS(K2)*CJ2,ABS(L2)*CK2,CL2*ABS(M2)),0)</f>
        <v>320</v>
      </c>
      <c r="P2" s="21" t="s">
        <v>86</v>
      </c>
      <c r="Q2" s="19">
        <v>237.5</v>
      </c>
      <c r="R2" s="19">
        <v>247.5</v>
      </c>
      <c r="S2" s="20">
        <v>-260.0</v>
      </c>
      <c r="T2" s="20"/>
      <c r="U2" s="17">
        <f t="shared" ref="U2:U62" si="3">IF(MAX(CP2:CR2)&gt;0,MAX(ABS(Q2)*CP2,ABS(R2)*CQ2,CR2*ABS(S2)),0)</f>
        <v>247.5</v>
      </c>
      <c r="V2" s="22">
        <f t="shared" ref="V2:V62" si="4">IF(OR(O2=0,U2=0),0,O2+U2)</f>
        <v>567.5</v>
      </c>
      <c r="W2" s="19">
        <v>242.5</v>
      </c>
      <c r="X2" s="20">
        <v>-255.0</v>
      </c>
      <c r="Y2" s="19">
        <v>255.0</v>
      </c>
      <c r="Z2" s="20"/>
      <c r="AA2" s="17">
        <f t="shared" ref="AA2:AA62" si="5">IF(MAX(CV2:CX2)&gt;0,MAX(ABS(W2)*CV2,ABS(X2)*CW2,CX2*ABS(Y2)),0)</f>
        <v>255</v>
      </c>
      <c r="AB2" s="22" t="str">
        <f t="shared" ref="AB2:AB62" si="6">#REF!*IF($AB$6="PL Total",AM2,IF($AB$6="Push Pull Total",#REF!,IF($AB$6="Best Squat",O2,IF($AB$6="Best Bench",U2,AA2))))</f>
        <v>#REF!</v>
      </c>
      <c r="AC2" s="23" t="str">
        <f t="shared" ref="AC2:AC62" si="7">IF(OR(F2="",AB2=0),0,H2*IF(AND(#REF!="Lb",$H$6="Wilks"),AB2/2.2046,AB2))</f>
        <v>#REF!</v>
      </c>
      <c r="AD2" s="23" t="str">
        <f>IF(OR(AB2=0,D2="",AND(D2&lt;40,D2&gt;22)),0,VLOOKUP($D2,[1]DATA!$A$2:$B$53,2,TRUE)*AC2)</f>
        <v>#ERROR!</v>
      </c>
      <c r="AE2" s="24" t="str">
        <f>IF(E2="","",OFFSET([1]Setup!$Q$1,MATCH(E2,[1]Setup!O:O,0)-1,0))</f>
        <v>#ERROR!</v>
      </c>
      <c r="AF2" s="17" t="str">
        <f t="shared" ref="AF2:AF62" si="8">IF(OR(AB2=0,AQ2=0),0,CONCATENATE(AU2,"-",E2,IF(AE2=1,"-",""),IF(AE2=1,IF(G2="SHW",G2,ROUND(G2,1)),"")))</f>
        <v>#REF!</v>
      </c>
      <c r="AG2" s="18" t="str">
        <f>IF(OR(AB2=0),0,VLOOKUP(AU2,[1]Setup!$S$6:$T$15,2,TRUE))</f>
        <v>#ERROR!</v>
      </c>
      <c r="AH2" s="25" t="s">
        <v>109</v>
      </c>
      <c r="AI2" s="25">
        <v>1.08</v>
      </c>
      <c r="AJ2" s="26" t="s">
        <v>93</v>
      </c>
      <c r="AK2" s="18" t="str">
        <f t="shared" ref="AK2:AK62" si="9">IF(B2="","",VLOOKUP(B2,$BO$1:$BP$6,2,FALSE))</f>
        <v>#N/A</v>
      </c>
      <c r="AL2" s="16">
        <f t="shared" ref="AL2:AL62" si="10">ROUND(IF($F$6="BWt (Kg)",F2,F2/2.2046),1)</f>
        <v>105.4</v>
      </c>
      <c r="AM2" s="16">
        <f t="shared" ref="AM2:AM59" si="11">IF(OR(O2=0,U2=0,AA2=0),0,O2+U2+AA2)</f>
        <v>822.5</v>
      </c>
      <c r="AN2" s="16" t="str">
        <f t="shared" ref="AN2:AN62" si="12">IF(E2="","",LEFT(E2,1))</f>
        <v>M</v>
      </c>
      <c r="AO2" s="16"/>
      <c r="AP2" s="15" t="str">
        <f t="shared" ref="AP2:AP62" si="13">IF(OR(ISERROR(E2),F2="",ISERROR(G2),AB2=0),0,1)</f>
        <v>#REF!</v>
      </c>
      <c r="AQ2" s="27">
        <f t="shared" ref="AQ2:AQ62" si="14">IF(OR(ISERROR(AX2),ISERROR(AW2)),0,AX2)</f>
        <v>0</v>
      </c>
      <c r="AR2" s="16" t="str">
        <f t="shared" ref="AR2:AR62" si="15">RANK(AQ2,INDIRECT($AR$5))</f>
        <v>#REF!</v>
      </c>
      <c r="AS2" s="28">
        <f t="shared" ref="AS2:AS62" si="16">INT(AQ2/1000000)</f>
        <v>0</v>
      </c>
      <c r="AT2" s="29" t="str">
        <f t="shared" ref="AT2:AT62" si="17">RANK(AS2,INDIRECT($AT$5))</f>
        <v>#REF!</v>
      </c>
      <c r="AU2" s="29" t="str">
        <f t="shared" ref="AU2:AU62" si="18">AR2-AT2+1</f>
        <v>#REF!</v>
      </c>
      <c r="AV2" s="30">
        <f t="shared" ref="AV2:AV62" si="19">F2</f>
        <v>232.4</v>
      </c>
      <c r="AW2" s="16">
        <f t="shared" ref="AW2:AW62" si="20">RANK(AV2,AV:AV)</f>
        <v>20</v>
      </c>
      <c r="AX2" s="27" t="str">
        <f>IF(OR(E2="",F2="",ISERROR(AE2)),0,(100000000*MATCH(E2,INDIRECT(#REF!),0)+IF(AE2=1,(16-IF(AN2="M",MATCH(G2,[1]Setup!$K$9:$K$23,0),MATCH(G2,[1]Setup!$M$9:$M$23)))*1000000,0)+IF(AB2&gt;0,IF(AE2=1,RANK(AB2,AB:AB,-1)*1000+AW2,IF(AE2=2,AC2,AD2)),0)))</f>
        <v>#ERROR!</v>
      </c>
      <c r="AY2" s="16"/>
      <c r="AZ2" s="16"/>
      <c r="BA2" s="16"/>
      <c r="BB2" s="18"/>
      <c r="BC2" s="18"/>
      <c r="BD2" s="18"/>
      <c r="BE2" s="18"/>
      <c r="BF2" s="18"/>
      <c r="BG2" s="31"/>
      <c r="BH2" s="31"/>
      <c r="BI2" s="31"/>
      <c r="BJ2" s="31"/>
      <c r="BK2" s="31"/>
      <c r="BL2" s="31"/>
      <c r="BM2" s="32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>
        <v>0.0</v>
      </c>
      <c r="CJ2" s="15">
        <v>1.0</v>
      </c>
      <c r="CK2" s="15">
        <v>1.0</v>
      </c>
      <c r="CL2" s="15">
        <v>-1.0</v>
      </c>
      <c r="CM2" s="15">
        <v>0.0</v>
      </c>
      <c r="CN2" s="15">
        <v>0.0</v>
      </c>
      <c r="CO2" s="15">
        <v>0.0</v>
      </c>
      <c r="CP2" s="15">
        <v>1.0</v>
      </c>
      <c r="CQ2" s="15">
        <v>1.0</v>
      </c>
      <c r="CR2" s="15">
        <v>-1.0</v>
      </c>
      <c r="CS2" s="15">
        <v>0.0</v>
      </c>
      <c r="CT2" s="15">
        <v>0.0</v>
      </c>
      <c r="CU2" s="15">
        <v>0.0</v>
      </c>
      <c r="CV2" s="15">
        <v>1.0</v>
      </c>
      <c r="CW2" s="15">
        <v>-1.0</v>
      </c>
      <c r="CX2" s="15">
        <v>1.0</v>
      </c>
      <c r="CY2" s="15">
        <v>0.0</v>
      </c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ht="14.25" customHeight="1">
      <c r="A3" s="15">
        <f t="shared" si="1"/>
        <v>265</v>
      </c>
      <c r="B3" s="16" t="s">
        <v>72</v>
      </c>
      <c r="C3" s="17" t="s">
        <v>143</v>
      </c>
      <c r="D3" s="16">
        <v>39.0</v>
      </c>
      <c r="E3" s="16" t="s">
        <v>76</v>
      </c>
      <c r="F3" s="16">
        <v>322.2</v>
      </c>
      <c r="G3" s="18" t="str">
        <f>IF(OR(E3="",F3=""),"",IF(LEFT(E3,1)="M",VLOOKUP(F3,[1]Setup!$J$9:$K$23,2,TRUE),VLOOKUP(F3,[1]Setup!$L$9:$M$23,2,TRUE)))</f>
        <v>#ERROR!</v>
      </c>
      <c r="H3" s="18" t="str">
        <f>IF(F3="",0,VLOOKUP(AL3,[1]DATA!$L$2:$N$1910,IF(LEFT(E3,1)="F",3,2)))</f>
        <v>#ERROR!</v>
      </c>
      <c r="I3" s="16"/>
      <c r="J3" s="16" t="s">
        <v>145</v>
      </c>
      <c r="K3" s="20">
        <v>-320.0</v>
      </c>
      <c r="L3" s="19">
        <v>320.0</v>
      </c>
      <c r="M3" s="19">
        <v>350.0</v>
      </c>
      <c r="N3" s="20"/>
      <c r="O3" s="17">
        <f t="shared" si="2"/>
        <v>350</v>
      </c>
      <c r="P3" s="21" t="s">
        <v>78</v>
      </c>
      <c r="Q3" s="19">
        <v>235.0</v>
      </c>
      <c r="R3" s="20">
        <v>-250.0</v>
      </c>
      <c r="S3" s="19">
        <v>250.0</v>
      </c>
      <c r="T3" s="20"/>
      <c r="U3" s="17">
        <f t="shared" si="3"/>
        <v>250</v>
      </c>
      <c r="V3" s="22">
        <f t="shared" si="4"/>
        <v>600</v>
      </c>
      <c r="W3" s="19">
        <v>240.0</v>
      </c>
      <c r="X3" s="20">
        <v>-265.0</v>
      </c>
      <c r="Y3" s="20">
        <v>-265.0</v>
      </c>
      <c r="Z3" s="20"/>
      <c r="AA3" s="17">
        <f t="shared" si="5"/>
        <v>240</v>
      </c>
      <c r="AB3" s="22" t="str">
        <f t="shared" si="6"/>
        <v>#REF!</v>
      </c>
      <c r="AC3" s="23" t="str">
        <f t="shared" si="7"/>
        <v>#REF!</v>
      </c>
      <c r="AD3" s="23" t="str">
        <f>IF(OR(AB3=0,D3="",AND(D3&lt;40,D3&gt;22)),0,VLOOKUP($D3,[1]DATA!$A$2:$B$53,2,TRUE)*AC3)</f>
        <v>#ERROR!</v>
      </c>
      <c r="AE3" s="24" t="str">
        <f>IF(E3="","",OFFSET([1]Setup!$Q$1,MATCH(E3,[1]Setup!O:O,0)-1,0))</f>
        <v>#ERROR!</v>
      </c>
      <c r="AF3" s="17" t="str">
        <f t="shared" si="8"/>
        <v>#REF!</v>
      </c>
      <c r="AG3" s="18" t="str">
        <f>IF(OR(AB3=0),0,VLOOKUP(AU3,[1]Setup!$S$6:$T$15,2,TRUE))</f>
        <v>#ERROR!</v>
      </c>
      <c r="AH3" s="25" t="s">
        <v>109</v>
      </c>
      <c r="AI3" s="25">
        <v>1.0</v>
      </c>
      <c r="AJ3" s="26" t="s">
        <v>60</v>
      </c>
      <c r="AK3" s="18" t="str">
        <f t="shared" si="9"/>
        <v>#N/A</v>
      </c>
      <c r="AL3" s="16">
        <f t="shared" si="10"/>
        <v>146.1</v>
      </c>
      <c r="AM3" s="16">
        <f t="shared" si="11"/>
        <v>840</v>
      </c>
      <c r="AN3" s="16" t="str">
        <f t="shared" si="12"/>
        <v>M</v>
      </c>
      <c r="AO3" s="16"/>
      <c r="AP3" s="15" t="str">
        <f t="shared" si="13"/>
        <v>#REF!</v>
      </c>
      <c r="AQ3" s="27">
        <f t="shared" si="14"/>
        <v>0</v>
      </c>
      <c r="AR3" s="16" t="str">
        <f t="shared" si="15"/>
        <v>#REF!</v>
      </c>
      <c r="AS3" s="28">
        <f t="shared" si="16"/>
        <v>0</v>
      </c>
      <c r="AT3" s="29" t="str">
        <f t="shared" si="17"/>
        <v>#REF!</v>
      </c>
      <c r="AU3" s="29" t="str">
        <f t="shared" si="18"/>
        <v>#REF!</v>
      </c>
      <c r="AV3" s="30">
        <f t="shared" si="19"/>
        <v>322.2</v>
      </c>
      <c r="AW3" s="16">
        <f t="shared" si="20"/>
        <v>2</v>
      </c>
      <c r="AX3" s="27" t="str">
        <f>IF(OR(E3="",F3="",ISERROR(AE3)),0,(100000000*MATCH(E3,INDIRECT(#REF!),0)+IF(AE3=1,(16-IF(AN3="M",MATCH(G3,[1]Setup!$K$9:$K$23,0),MATCH(G3,[1]Setup!$M$9:$M$23)))*1000000,0)+IF(AB3&gt;0,IF(AE3=1,RANK(AB3,AB:AB,-1)*1000+AW3,IF(AE3=2,AC3,AD3)),0)))</f>
        <v>#ERROR!</v>
      </c>
      <c r="AY3" s="16"/>
      <c r="AZ3" s="16"/>
      <c r="BA3" s="16"/>
      <c r="BB3" s="18"/>
      <c r="BC3" s="18"/>
      <c r="BD3" s="18"/>
      <c r="BE3" s="18"/>
      <c r="BF3" s="18"/>
      <c r="BG3" s="31"/>
      <c r="BH3" s="31"/>
      <c r="BI3" s="31"/>
      <c r="BJ3" s="31"/>
      <c r="BK3" s="31"/>
      <c r="BL3" s="31"/>
      <c r="BM3" s="32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>
        <v>0.0</v>
      </c>
      <c r="CJ3" s="15">
        <v>-1.0</v>
      </c>
      <c r="CK3" s="15">
        <v>1.0</v>
      </c>
      <c r="CL3" s="15">
        <v>1.0</v>
      </c>
      <c r="CM3" s="15">
        <v>0.0</v>
      </c>
      <c r="CN3" s="15">
        <v>0.0</v>
      </c>
      <c r="CO3" s="15">
        <v>0.0</v>
      </c>
      <c r="CP3" s="15">
        <v>1.0</v>
      </c>
      <c r="CQ3" s="15">
        <v>-1.0</v>
      </c>
      <c r="CR3" s="15">
        <v>1.0</v>
      </c>
      <c r="CS3" s="15">
        <v>0.0</v>
      </c>
      <c r="CT3" s="15">
        <v>0.0</v>
      </c>
      <c r="CU3" s="15">
        <v>0.0</v>
      </c>
      <c r="CV3" s="15">
        <v>1.0</v>
      </c>
      <c r="CW3" s="15">
        <v>-1.0</v>
      </c>
      <c r="CX3" s="15">
        <v>-1.0</v>
      </c>
      <c r="CY3" s="15">
        <v>0.0</v>
      </c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</row>
    <row r="4" ht="14.25" customHeight="1">
      <c r="A4" s="15">
        <f t="shared" si="1"/>
        <v>272.5</v>
      </c>
      <c r="B4" s="16" t="s">
        <v>72</v>
      </c>
      <c r="C4" s="17" t="s">
        <v>96</v>
      </c>
      <c r="D4" s="16">
        <v>44.0</v>
      </c>
      <c r="E4" s="16" t="s">
        <v>97</v>
      </c>
      <c r="F4" s="16">
        <v>240.2</v>
      </c>
      <c r="G4" s="18" t="str">
        <f>IF(OR(E4="",F4=""),"",IF(LEFT(E4,1)="M",VLOOKUP(F4,[1]Setup!$J$9:$K$23,2,TRUE),VLOOKUP(F4,[1]Setup!$L$9:$M$23,2,TRUE)))</f>
        <v>#ERROR!</v>
      </c>
      <c r="H4" s="18" t="str">
        <f>IF(F4="",0,VLOOKUP(AL4,[1]DATA!$L$2:$N$1910,IF(LEFT(E4,1)="F",3,2)))</f>
        <v>#ERROR!</v>
      </c>
      <c r="I4" s="16"/>
      <c r="J4" s="16" t="s">
        <v>92</v>
      </c>
      <c r="K4" s="19">
        <v>342.5</v>
      </c>
      <c r="L4" s="20">
        <v>-365.0</v>
      </c>
      <c r="M4" s="19">
        <v>365.0</v>
      </c>
      <c r="N4" s="20"/>
      <c r="O4" s="17">
        <f t="shared" si="2"/>
        <v>365</v>
      </c>
      <c r="P4" s="21" t="s">
        <v>86</v>
      </c>
      <c r="Q4" s="19">
        <v>265.0</v>
      </c>
      <c r="R4" s="19">
        <v>287.5</v>
      </c>
      <c r="S4" s="20">
        <v>-305.0</v>
      </c>
      <c r="T4" s="20"/>
      <c r="U4" s="17">
        <f t="shared" si="3"/>
        <v>287.5</v>
      </c>
      <c r="V4" s="22">
        <f t="shared" si="4"/>
        <v>652.5</v>
      </c>
      <c r="W4" s="19">
        <v>227.5</v>
      </c>
      <c r="X4" s="19">
        <v>257.5</v>
      </c>
      <c r="Y4" s="20">
        <v>-272.5</v>
      </c>
      <c r="Z4" s="20"/>
      <c r="AA4" s="17">
        <f t="shared" si="5"/>
        <v>257.5</v>
      </c>
      <c r="AB4" s="22" t="str">
        <f t="shared" si="6"/>
        <v>#REF!</v>
      </c>
      <c r="AC4" s="23" t="str">
        <f t="shared" si="7"/>
        <v>#REF!</v>
      </c>
      <c r="AD4" s="23" t="str">
        <f>IF(OR(AB4=0,D4="",AND(D4&lt;40,D4&gt;22)),0,VLOOKUP($D4,[1]DATA!$A$2:$B$53,2,TRUE)*AC4)</f>
        <v>#ERROR!</v>
      </c>
      <c r="AE4" s="24" t="str">
        <f>IF(E4="","",OFFSET([1]Setup!$Q$1,MATCH(E4,[1]Setup!O:O,0)-1,0))</f>
        <v>#ERROR!</v>
      </c>
      <c r="AF4" s="17" t="str">
        <f t="shared" si="8"/>
        <v>#REF!</v>
      </c>
      <c r="AG4" s="18" t="str">
        <f>IF(OR(AB4=0),0,VLOOKUP(AU4,[1]Setup!$S$6:$T$15,2,TRUE))</f>
        <v>#ERROR!</v>
      </c>
      <c r="AH4" s="25" t="s">
        <v>109</v>
      </c>
      <c r="AI4" s="25">
        <v>1.04</v>
      </c>
      <c r="AJ4" s="26" t="s">
        <v>93</v>
      </c>
      <c r="AK4" s="18" t="str">
        <f t="shared" si="9"/>
        <v>#N/A</v>
      </c>
      <c r="AL4" s="16">
        <f t="shared" si="10"/>
        <v>109</v>
      </c>
      <c r="AM4" s="16">
        <f t="shared" si="11"/>
        <v>910</v>
      </c>
      <c r="AN4" s="16" t="str">
        <f t="shared" si="12"/>
        <v>M</v>
      </c>
      <c r="AO4" s="16"/>
      <c r="AP4" s="15" t="str">
        <f t="shared" si="13"/>
        <v>#REF!</v>
      </c>
      <c r="AQ4" s="27">
        <f t="shared" si="14"/>
        <v>0</v>
      </c>
      <c r="AR4" s="16" t="str">
        <f t="shared" si="15"/>
        <v>#REF!</v>
      </c>
      <c r="AS4" s="28">
        <f t="shared" si="16"/>
        <v>0</v>
      </c>
      <c r="AT4" s="29" t="str">
        <f t="shared" si="17"/>
        <v>#REF!</v>
      </c>
      <c r="AU4" s="29" t="str">
        <f t="shared" si="18"/>
        <v>#REF!</v>
      </c>
      <c r="AV4" s="30">
        <f t="shared" si="19"/>
        <v>240.2</v>
      </c>
      <c r="AW4" s="16">
        <f t="shared" si="20"/>
        <v>16</v>
      </c>
      <c r="AX4" s="27" t="str">
        <f>IF(OR(E4="",F4="",ISERROR(AE4)),0,(100000000*MATCH(E4,INDIRECT(#REF!),0)+IF(AE4=1,(16-IF(AN4="M",MATCH(G4,[1]Setup!$K$9:$K$23,0),MATCH(G4,[1]Setup!$M$9:$M$23)))*1000000,0)+IF(AB4&gt;0,IF(AE4=1,RANK(AB4,AB:AB,-1)*1000+AW4,IF(AE4=2,AC4,AD4)),0)))</f>
        <v>#ERROR!</v>
      </c>
      <c r="AY4" s="16"/>
      <c r="AZ4" s="16"/>
      <c r="BA4" s="16"/>
      <c r="BB4" s="18"/>
      <c r="BC4" s="18"/>
      <c r="BD4" s="18"/>
      <c r="BE4" s="18"/>
      <c r="BF4" s="18"/>
      <c r="BG4" s="31"/>
      <c r="BH4" s="31"/>
      <c r="BI4" s="31"/>
      <c r="BJ4" s="31"/>
      <c r="BK4" s="31"/>
      <c r="BL4" s="31"/>
      <c r="BM4" s="32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>
        <v>0.0</v>
      </c>
      <c r="CJ4" s="15">
        <v>1.0</v>
      </c>
      <c r="CK4" s="15">
        <v>-1.0</v>
      </c>
      <c r="CL4" s="15">
        <v>1.0</v>
      </c>
      <c r="CM4" s="15">
        <v>0.0</v>
      </c>
      <c r="CN4" s="15">
        <v>0.0</v>
      </c>
      <c r="CO4" s="15">
        <v>0.0</v>
      </c>
      <c r="CP4" s="15">
        <v>1.0</v>
      </c>
      <c r="CQ4" s="15">
        <v>1.0</v>
      </c>
      <c r="CR4" s="15">
        <v>-1.0</v>
      </c>
      <c r="CS4" s="15">
        <v>0.0</v>
      </c>
      <c r="CT4" s="15">
        <v>0.0</v>
      </c>
      <c r="CU4" s="15">
        <v>0.0</v>
      </c>
      <c r="CV4" s="15">
        <v>1.0</v>
      </c>
      <c r="CW4" s="15">
        <v>1.0</v>
      </c>
      <c r="CX4" s="15">
        <v>-1.0</v>
      </c>
      <c r="CY4" s="15">
        <v>0.0</v>
      </c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</row>
    <row r="5" ht="14.25" customHeight="1">
      <c r="A5" s="15">
        <f t="shared" si="1"/>
        <v>275</v>
      </c>
      <c r="B5" s="16" t="s">
        <v>72</v>
      </c>
      <c r="C5" s="17" t="s">
        <v>146</v>
      </c>
      <c r="D5" s="16">
        <v>31.0</v>
      </c>
      <c r="E5" s="16" t="s">
        <v>76</v>
      </c>
      <c r="F5" s="16">
        <v>242.0</v>
      </c>
      <c r="G5" s="18" t="str">
        <f>IF(OR(E5="",F5=""),"",IF(LEFT(E5,1)="M",VLOOKUP(F5,[1]Setup!$J$9:$K$23,2,TRUE),VLOOKUP(F5,[1]Setup!$L$9:$M$23,2,TRUE)))</f>
        <v>#ERROR!</v>
      </c>
      <c r="H5" s="18" t="str">
        <f>IF(F5="",0,VLOOKUP(AL5,[1]DATA!$L$2:$N$1910,IF(LEFT(E5,1)="F",3,2)))</f>
        <v>#ERROR!</v>
      </c>
      <c r="I5" s="16"/>
      <c r="J5" s="16" t="s">
        <v>85</v>
      </c>
      <c r="K5" s="19">
        <v>265.0</v>
      </c>
      <c r="L5" s="19">
        <v>277.5</v>
      </c>
      <c r="M5" s="20">
        <v>-282.5</v>
      </c>
      <c r="N5" s="20"/>
      <c r="O5" s="17">
        <f t="shared" si="2"/>
        <v>277.5</v>
      </c>
      <c r="P5" s="21" t="s">
        <v>86</v>
      </c>
      <c r="Q5" s="19">
        <v>235.0</v>
      </c>
      <c r="R5" s="19">
        <v>235.0</v>
      </c>
      <c r="S5" s="20">
        <v>-245.0</v>
      </c>
      <c r="T5" s="20"/>
      <c r="U5" s="17">
        <f t="shared" si="3"/>
        <v>235</v>
      </c>
      <c r="V5" s="22">
        <f t="shared" si="4"/>
        <v>512.5</v>
      </c>
      <c r="W5" s="19">
        <v>240.0</v>
      </c>
      <c r="X5" s="19">
        <v>262.5</v>
      </c>
      <c r="Y5" s="20">
        <v>-275.0</v>
      </c>
      <c r="Z5" s="20"/>
      <c r="AA5" s="17">
        <f t="shared" si="5"/>
        <v>262.5</v>
      </c>
      <c r="AB5" s="22" t="str">
        <f t="shared" si="6"/>
        <v>#REF!</v>
      </c>
      <c r="AC5" s="23" t="str">
        <f t="shared" si="7"/>
        <v>#REF!</v>
      </c>
      <c r="AD5" s="23" t="str">
        <f>IF(OR(AB5=0,D5="",AND(D5&lt;40,D5&gt;22)),0,VLOOKUP($D5,[1]DATA!$A$2:$B$53,2,TRUE)*AC5)</f>
        <v>#ERROR!</v>
      </c>
      <c r="AE5" s="24" t="str">
        <f>IF(E5="","",OFFSET([1]Setup!$Q$1,MATCH(E5,[1]Setup!O:O,0)-1,0))</f>
        <v>#ERROR!</v>
      </c>
      <c r="AF5" s="17" t="str">
        <f t="shared" si="8"/>
        <v>#REF!</v>
      </c>
      <c r="AG5" s="18" t="str">
        <f>IF(OR(AB5=0),0,VLOOKUP(AU5,[1]Setup!$S$6:$T$15,2,TRUE))</f>
        <v>#ERROR!</v>
      </c>
      <c r="AH5" s="25" t="s">
        <v>109</v>
      </c>
      <c r="AI5" s="25">
        <v>1.0</v>
      </c>
      <c r="AJ5" s="26" t="s">
        <v>60</v>
      </c>
      <c r="AK5" s="18" t="str">
        <f t="shared" si="9"/>
        <v>#N/A</v>
      </c>
      <c r="AL5" s="16">
        <f t="shared" si="10"/>
        <v>109.8</v>
      </c>
      <c r="AM5" s="16">
        <f t="shared" si="11"/>
        <v>775</v>
      </c>
      <c r="AN5" s="16" t="str">
        <f t="shared" si="12"/>
        <v>M</v>
      </c>
      <c r="AO5" s="16"/>
      <c r="AP5" s="15" t="str">
        <f t="shared" si="13"/>
        <v>#REF!</v>
      </c>
      <c r="AQ5" s="27">
        <f t="shared" si="14"/>
        <v>0</v>
      </c>
      <c r="AR5" s="16" t="str">
        <f t="shared" si="15"/>
        <v>#REF!</v>
      </c>
      <c r="AS5" s="28">
        <f t="shared" si="16"/>
        <v>0</v>
      </c>
      <c r="AT5" s="29" t="str">
        <f t="shared" si="17"/>
        <v>#REF!</v>
      </c>
      <c r="AU5" s="29" t="str">
        <f t="shared" si="18"/>
        <v>#REF!</v>
      </c>
      <c r="AV5" s="30">
        <f t="shared" si="19"/>
        <v>242</v>
      </c>
      <c r="AW5" s="16">
        <f t="shared" si="20"/>
        <v>14</v>
      </c>
      <c r="AX5" s="27" t="str">
        <f>IF(OR(E5="",F5="",ISERROR(AE5)),0,(100000000*MATCH(E5,INDIRECT(#REF!),0)+IF(AE5=1,(16-IF(AN5="M",MATCH(G5,[1]Setup!$K$9:$K$23,0),MATCH(G5,[1]Setup!$M$9:$M$23)))*1000000,0)+IF(AB5&gt;0,IF(AE5=1,RANK(AB5,AB:AB,-1)*1000+AW5,IF(AE5=2,AC5,AD5)),0)))</f>
        <v>#ERROR!</v>
      </c>
      <c r="AY5" s="16"/>
      <c r="AZ5" s="16"/>
      <c r="BA5" s="16"/>
      <c r="BB5" s="18"/>
      <c r="BC5" s="18"/>
      <c r="BD5" s="18"/>
      <c r="BE5" s="18"/>
      <c r="BF5" s="18"/>
      <c r="BG5" s="31"/>
      <c r="BH5" s="31"/>
      <c r="BI5" s="31"/>
      <c r="BJ5" s="31"/>
      <c r="BK5" s="31"/>
      <c r="BL5" s="31"/>
      <c r="BM5" s="32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>
        <v>0.0</v>
      </c>
      <c r="CJ5" s="15">
        <v>1.0</v>
      </c>
      <c r="CK5" s="15">
        <v>1.0</v>
      </c>
      <c r="CL5" s="15">
        <v>-1.0</v>
      </c>
      <c r="CM5" s="15">
        <v>0.0</v>
      </c>
      <c r="CN5" s="15">
        <v>0.0</v>
      </c>
      <c r="CO5" s="15">
        <v>0.0</v>
      </c>
      <c r="CP5" s="15">
        <v>1.0</v>
      </c>
      <c r="CQ5" s="15">
        <v>1.0</v>
      </c>
      <c r="CR5" s="15">
        <v>-1.0</v>
      </c>
      <c r="CS5" s="15">
        <v>0.0</v>
      </c>
      <c r="CT5" s="15">
        <v>0.0</v>
      </c>
      <c r="CU5" s="15">
        <v>0.0</v>
      </c>
      <c r="CV5" s="15">
        <v>1.0</v>
      </c>
      <c r="CW5" s="15">
        <v>1.0</v>
      </c>
      <c r="CX5" s="15">
        <v>-1.0</v>
      </c>
      <c r="CY5" s="15">
        <v>0.0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</row>
    <row r="6" ht="14.25" customHeight="1">
      <c r="A6" s="15">
        <f t="shared" si="1"/>
        <v>277.5</v>
      </c>
      <c r="B6" s="16" t="s">
        <v>72</v>
      </c>
      <c r="C6" s="17" t="s">
        <v>193</v>
      </c>
      <c r="D6" s="16">
        <v>21.0</v>
      </c>
      <c r="E6" s="16" t="s">
        <v>84</v>
      </c>
      <c r="F6" s="16">
        <v>261.0</v>
      </c>
      <c r="G6" s="16" t="str">
        <f>IF(OR(E6="",F6=""),"",IF(LEFT(E6,1)="M",VLOOKUP(F6,[1]Setup!$J$9:$K$23,2,TRUE),VLOOKUP(F6,[1]Setup!$L$9:$M$23,2,TRUE)))</f>
        <v>#ERROR!</v>
      </c>
      <c r="H6" s="16" t="str">
        <f>IF(F6="",0,VLOOKUP(AL6,[1]DATA!$L$2:$N$1910,IF(LEFT(E6,1)="F",3,2)))</f>
        <v>#ERROR!</v>
      </c>
      <c r="I6" s="16"/>
      <c r="J6" s="16"/>
      <c r="K6" s="20">
        <v>0.0</v>
      </c>
      <c r="L6" s="20"/>
      <c r="M6" s="20"/>
      <c r="N6" s="20"/>
      <c r="O6" s="17">
        <f t="shared" si="2"/>
        <v>0</v>
      </c>
      <c r="P6" s="21"/>
      <c r="Q6" s="20">
        <v>110.0</v>
      </c>
      <c r="R6" s="20">
        <v>125.0</v>
      </c>
      <c r="S6" s="20">
        <v>127.5</v>
      </c>
      <c r="T6" s="20"/>
      <c r="U6" s="17">
        <f t="shared" si="3"/>
        <v>127.5</v>
      </c>
      <c r="V6" s="17">
        <f t="shared" si="4"/>
        <v>0</v>
      </c>
      <c r="W6" s="20">
        <v>247.5</v>
      </c>
      <c r="X6" s="20">
        <v>272.5</v>
      </c>
      <c r="Y6" s="20">
        <v>277.5</v>
      </c>
      <c r="Z6" s="20"/>
      <c r="AA6" s="17">
        <f t="shared" si="5"/>
        <v>277.5</v>
      </c>
      <c r="AB6" s="17" t="str">
        <f t="shared" si="6"/>
        <v>#REF!</v>
      </c>
      <c r="AC6" s="33" t="str">
        <f t="shared" si="7"/>
        <v>#REF!</v>
      </c>
      <c r="AD6" s="33" t="str">
        <f>IF(OR(AB6=0,D6="",AND(D6&lt;40,D6&gt;22)),0,VLOOKUP($D6,[1]DATA!$A$2:$B$53,2,TRUE)*AC6)</f>
        <v>#ERROR!</v>
      </c>
      <c r="AE6" s="24" t="str">
        <f>IF(E6="","",OFFSET([1]Setup!$Q$1,MATCH(E6,[1]Setup!O:O,0)-1,0))</f>
        <v>#ERROR!</v>
      </c>
      <c r="AF6" s="17" t="str">
        <f t="shared" si="8"/>
        <v>#REF!</v>
      </c>
      <c r="AG6" s="16" t="str">
        <f>IF(OR(AB6=0),0,VLOOKUP(AU6,[1]Setup!$S$6:$T$15,2,TRUE))</f>
        <v>#ERROR!</v>
      </c>
      <c r="AH6" s="25" t="s">
        <v>59</v>
      </c>
      <c r="AI6" s="25">
        <v>1.0</v>
      </c>
      <c r="AJ6" s="26" t="s">
        <v>60</v>
      </c>
      <c r="AK6" s="18" t="str">
        <f t="shared" si="9"/>
        <v>#N/A</v>
      </c>
      <c r="AL6" s="16">
        <f t="shared" si="10"/>
        <v>118.4</v>
      </c>
      <c r="AM6" s="34">
        <f t="shared" si="11"/>
        <v>0</v>
      </c>
      <c r="AN6" s="16" t="str">
        <f t="shared" si="12"/>
        <v>M</v>
      </c>
      <c r="AO6" s="16"/>
      <c r="AP6" s="15" t="str">
        <f t="shared" si="13"/>
        <v>#REF!</v>
      </c>
      <c r="AQ6" s="27">
        <f t="shared" si="14"/>
        <v>0</v>
      </c>
      <c r="AR6" s="16" t="str">
        <f t="shared" si="15"/>
        <v>#REF!</v>
      </c>
      <c r="AS6" s="28">
        <f t="shared" si="16"/>
        <v>0</v>
      </c>
      <c r="AT6" s="29" t="str">
        <f t="shared" si="17"/>
        <v>#REF!</v>
      </c>
      <c r="AU6" s="29" t="str">
        <f t="shared" si="18"/>
        <v>#REF!</v>
      </c>
      <c r="AV6" s="30">
        <f t="shared" si="19"/>
        <v>261</v>
      </c>
      <c r="AW6" s="16">
        <f t="shared" si="20"/>
        <v>10</v>
      </c>
      <c r="AX6" s="27" t="str">
        <f>IF(OR(E6="",F6="",ISERROR(AE6)),0,(100000000*MATCH(E6,INDIRECT(#REF!),0)+IF(AE6=1,(16-IF(AN6="M",MATCH(G6,[1]Setup!$K$9:$K$23,0),MATCH(G6,[1]Setup!$M$9:$M$23)))*1000000,0)+IF(AB6&gt;0,IF(AE6=1,RANK(AB6,AB:AB,-1)*1000+AW6,IF(AE6=2,AC6,AD6)),0)))</f>
        <v>#ERROR!</v>
      </c>
      <c r="AY6" s="35">
        <f>(U6+AA6)</f>
        <v>405</v>
      </c>
      <c r="AZ6" s="16"/>
      <c r="BA6" s="16"/>
      <c r="BB6" s="18"/>
      <c r="BC6" s="18"/>
      <c r="BD6" s="18"/>
      <c r="BE6" s="18"/>
      <c r="BF6" s="18"/>
      <c r="BG6" s="31"/>
      <c r="BH6" s="31"/>
      <c r="BI6" s="31"/>
      <c r="BJ6" s="31"/>
      <c r="BK6" s="31"/>
      <c r="BL6" s="31"/>
      <c r="BM6" s="32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>
        <v>0.0</v>
      </c>
      <c r="CJ6" s="15">
        <v>0.0</v>
      </c>
      <c r="CK6" s="15">
        <v>0.0</v>
      </c>
      <c r="CL6" s="15">
        <v>0.0</v>
      </c>
      <c r="CM6" s="15">
        <v>0.0</v>
      </c>
      <c r="CN6" s="15">
        <v>0.0</v>
      </c>
      <c r="CO6" s="15">
        <v>0.0</v>
      </c>
      <c r="CP6" s="15">
        <v>1.0</v>
      </c>
      <c r="CQ6" s="15">
        <v>1.0</v>
      </c>
      <c r="CR6" s="15">
        <v>1.0</v>
      </c>
      <c r="CS6" s="15">
        <v>0.0</v>
      </c>
      <c r="CT6" s="15">
        <v>0.0</v>
      </c>
      <c r="CU6" s="15">
        <v>0.0</v>
      </c>
      <c r="CV6" s="15">
        <v>1.0</v>
      </c>
      <c r="CW6" s="15">
        <v>1.0</v>
      </c>
      <c r="CX6" s="15">
        <v>1.0</v>
      </c>
      <c r="CY6" s="15">
        <v>0.0</v>
      </c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ht="14.25" customHeight="1">
      <c r="A7" s="15">
        <f t="shared" si="1"/>
        <v>282.5</v>
      </c>
      <c r="B7" s="16" t="s">
        <v>72</v>
      </c>
      <c r="C7" s="17" t="s">
        <v>116</v>
      </c>
      <c r="D7" s="16">
        <v>30.0</v>
      </c>
      <c r="E7" s="16" t="s">
        <v>76</v>
      </c>
      <c r="F7" s="16">
        <v>258.0</v>
      </c>
      <c r="G7" s="16" t="str">
        <f>IF(OR(E7="",F7=""),"",IF(LEFT(E7,1)="M",VLOOKUP(F7,[1]Setup!$J$9:$K$23,2,TRUE),VLOOKUP(F7,[1]Setup!$L$9:$M$23,2,TRUE)))</f>
        <v>#ERROR!</v>
      </c>
      <c r="H7" s="16" t="str">
        <f>IF(F7="",0,VLOOKUP(AL7,[1]DATA!$L$2:$N$1910,IF(LEFT(E7,1)="F",3,2)))</f>
        <v>#ERROR!</v>
      </c>
      <c r="I7" s="16"/>
      <c r="J7" s="16" t="s">
        <v>106</v>
      </c>
      <c r="K7" s="20">
        <v>355.0</v>
      </c>
      <c r="L7" s="20">
        <v>365.0</v>
      </c>
      <c r="M7" s="20">
        <v>-370.0</v>
      </c>
      <c r="N7" s="20"/>
      <c r="O7" s="17">
        <f t="shared" si="2"/>
        <v>365</v>
      </c>
      <c r="P7" s="21" t="s">
        <v>94</v>
      </c>
      <c r="Q7" s="20">
        <v>262.5</v>
      </c>
      <c r="R7" s="20">
        <v>272.5</v>
      </c>
      <c r="S7" s="20">
        <v>280.0</v>
      </c>
      <c r="T7" s="20"/>
      <c r="U7" s="17">
        <f t="shared" si="3"/>
        <v>280</v>
      </c>
      <c r="V7" s="17">
        <f t="shared" si="4"/>
        <v>645</v>
      </c>
      <c r="W7" s="20">
        <v>250.0</v>
      </c>
      <c r="X7" s="20">
        <v>272.5</v>
      </c>
      <c r="Y7" s="20">
        <v>-282.5</v>
      </c>
      <c r="Z7" s="20"/>
      <c r="AA7" s="17">
        <f t="shared" si="5"/>
        <v>272.5</v>
      </c>
      <c r="AB7" s="17" t="str">
        <f t="shared" si="6"/>
        <v>#REF!</v>
      </c>
      <c r="AC7" s="33" t="str">
        <f t="shared" si="7"/>
        <v>#REF!</v>
      </c>
      <c r="AD7" s="33" t="str">
        <f>IF(OR(AB7=0,D7="",AND(D7&lt;40,D7&gt;22)),0,VLOOKUP($D7,[1]DATA!$A$2:$B$53,2,TRUE)*AC7)</f>
        <v>#ERROR!</v>
      </c>
      <c r="AE7" s="24" t="str">
        <f>IF(E7="","",OFFSET([1]Setup!$Q$1,MATCH(E7,[1]Setup!O:O,0)-1,0))</f>
        <v>#ERROR!</v>
      </c>
      <c r="AF7" s="17" t="str">
        <f t="shared" si="8"/>
        <v>#REF!</v>
      </c>
      <c r="AG7" s="16" t="str">
        <f>IF(OR(AB7=0),0,VLOOKUP(AU7,[1]Setup!$S$6:$T$15,2,TRUE))</f>
        <v>#ERROR!</v>
      </c>
      <c r="AH7" s="25" t="s">
        <v>109</v>
      </c>
      <c r="AI7" s="25">
        <v>1.0</v>
      </c>
      <c r="AJ7" s="26" t="s">
        <v>93</v>
      </c>
      <c r="AK7" s="18" t="str">
        <f t="shared" si="9"/>
        <v>#N/A</v>
      </c>
      <c r="AL7" s="16">
        <f t="shared" si="10"/>
        <v>117</v>
      </c>
      <c r="AM7" s="16">
        <f t="shared" si="11"/>
        <v>917.5</v>
      </c>
      <c r="AN7" s="16" t="str">
        <f t="shared" si="12"/>
        <v>M</v>
      </c>
      <c r="AO7" s="16"/>
      <c r="AP7" s="15" t="str">
        <f t="shared" si="13"/>
        <v>#REF!</v>
      </c>
      <c r="AQ7" s="27">
        <f t="shared" si="14"/>
        <v>0</v>
      </c>
      <c r="AR7" s="16" t="str">
        <f t="shared" si="15"/>
        <v>#REF!</v>
      </c>
      <c r="AS7" s="28">
        <f t="shared" si="16"/>
        <v>0</v>
      </c>
      <c r="AT7" s="29" t="str">
        <f t="shared" si="17"/>
        <v>#REF!</v>
      </c>
      <c r="AU7" s="29" t="str">
        <f t="shared" si="18"/>
        <v>#REF!</v>
      </c>
      <c r="AV7" s="30">
        <f t="shared" si="19"/>
        <v>258</v>
      </c>
      <c r="AW7" s="16">
        <f t="shared" si="20"/>
        <v>13</v>
      </c>
      <c r="AX7" s="27" t="str">
        <f>IF(OR(E7="",F7="",ISERROR(AE7)),0,(100000000*MATCH(E7,INDIRECT(#REF!),0)+IF(AE7=1,(16-IF(AN7="M",MATCH(G7,[1]Setup!$K$9:$K$23,0),MATCH(G7,[1]Setup!$M$9:$M$23)))*1000000,0)+IF(AB7&gt;0,IF(AE7=1,RANK(AB7,AB:AB,-1)*1000+AW7,IF(AE7=2,AC7,AD7)),0)))</f>
        <v>#ERROR!</v>
      </c>
      <c r="AY7" s="35"/>
      <c r="AZ7" s="16"/>
      <c r="BA7" s="16"/>
      <c r="BB7" s="18"/>
      <c r="BC7" s="18"/>
      <c r="BD7" s="18"/>
      <c r="BE7" s="18"/>
      <c r="BF7" s="18"/>
      <c r="BG7" s="31"/>
      <c r="BH7" s="31"/>
      <c r="BI7" s="31"/>
      <c r="BJ7" s="31"/>
      <c r="BK7" s="31"/>
      <c r="BL7" s="31"/>
      <c r="BM7" s="32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>
        <v>0.0</v>
      </c>
      <c r="CJ7" s="15">
        <v>1.0</v>
      </c>
      <c r="CK7" s="15">
        <v>1.0</v>
      </c>
      <c r="CL7" s="15">
        <v>-1.0</v>
      </c>
      <c r="CM7" s="15">
        <v>0.0</v>
      </c>
      <c r="CN7" s="15">
        <v>0.0</v>
      </c>
      <c r="CO7" s="15">
        <v>0.0</v>
      </c>
      <c r="CP7" s="15">
        <v>1.0</v>
      </c>
      <c r="CQ7" s="15">
        <v>1.0</v>
      </c>
      <c r="CR7" s="15">
        <v>1.0</v>
      </c>
      <c r="CS7" s="15">
        <v>0.0</v>
      </c>
      <c r="CT7" s="15">
        <v>0.0</v>
      </c>
      <c r="CU7" s="15">
        <v>0.0</v>
      </c>
      <c r="CV7" s="15">
        <v>1.0</v>
      </c>
      <c r="CW7" s="15">
        <v>1.0</v>
      </c>
      <c r="CX7" s="15">
        <v>-1.0</v>
      </c>
      <c r="CY7" s="15">
        <v>0.0</v>
      </c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ht="14.25" customHeight="1">
      <c r="A8" s="15">
        <f t="shared" si="1"/>
        <v>282.5</v>
      </c>
      <c r="B8" s="16" t="s">
        <v>72</v>
      </c>
      <c r="C8" s="17" t="s">
        <v>194</v>
      </c>
      <c r="D8" s="16">
        <v>24.0</v>
      </c>
      <c r="E8" s="16" t="s">
        <v>76</v>
      </c>
      <c r="F8" s="16">
        <v>218.6</v>
      </c>
      <c r="G8" s="16" t="str">
        <f>IF(OR(E8="",F8=""),"",IF(LEFT(E8,1)="M",VLOOKUP(F8,[1]Setup!$J$9:$K$23,2,TRUE),VLOOKUP(F8,[1]Setup!$L$9:$M$23,2,TRUE)))</f>
        <v>#ERROR!</v>
      </c>
      <c r="H8" s="16" t="str">
        <f>IF(F8="",0,VLOOKUP(AL8,[1]DATA!$L$2:$N$1910,IF(LEFT(E8,1)="F",3,2)))</f>
        <v>#ERROR!</v>
      </c>
      <c r="I8" s="16"/>
      <c r="J8" s="16" t="s">
        <v>106</v>
      </c>
      <c r="K8" s="20">
        <v>-250.0</v>
      </c>
      <c r="L8" s="20">
        <v>-250.0</v>
      </c>
      <c r="M8" s="20">
        <v>-250.0</v>
      </c>
      <c r="N8" s="20"/>
      <c r="O8" s="17">
        <f t="shared" si="2"/>
        <v>0</v>
      </c>
      <c r="P8" s="21" t="s">
        <v>94</v>
      </c>
      <c r="Q8" s="20">
        <v>162.5</v>
      </c>
      <c r="R8" s="20">
        <v>167.5</v>
      </c>
      <c r="S8" s="20">
        <v>-175.0</v>
      </c>
      <c r="T8" s="20"/>
      <c r="U8" s="17">
        <f t="shared" si="3"/>
        <v>167.5</v>
      </c>
      <c r="V8" s="17">
        <f t="shared" si="4"/>
        <v>0</v>
      </c>
      <c r="W8" s="20">
        <v>250.0</v>
      </c>
      <c r="X8" s="20">
        <v>272.5</v>
      </c>
      <c r="Y8" s="20">
        <v>-282.5</v>
      </c>
      <c r="Z8" s="20"/>
      <c r="AA8" s="17">
        <f t="shared" si="5"/>
        <v>272.5</v>
      </c>
      <c r="AB8" s="17" t="str">
        <f t="shared" si="6"/>
        <v>#REF!</v>
      </c>
      <c r="AC8" s="33" t="str">
        <f t="shared" si="7"/>
        <v>#REF!</v>
      </c>
      <c r="AD8" s="33" t="str">
        <f>IF(OR(AB8=0,D8="",AND(D8&lt;40,D8&gt;22)),0,VLOOKUP($D8,[1]DATA!$A$2:$B$53,2,TRUE)*AC8)</f>
        <v>#ERROR!</v>
      </c>
      <c r="AE8" s="24" t="str">
        <f>IF(E8="","",OFFSET([1]Setup!$Q$1,MATCH(E8,[1]Setup!O:O,0)-1,0))</f>
        <v>#ERROR!</v>
      </c>
      <c r="AF8" s="17" t="str">
        <f t="shared" si="8"/>
        <v>#REF!</v>
      </c>
      <c r="AG8" s="16" t="str">
        <f>IF(OR(AB8=0),0,VLOOKUP(AU8,[1]Setup!$S$6:$T$15,2,TRUE))</f>
        <v>#ERROR!</v>
      </c>
      <c r="AH8" s="25" t="s">
        <v>109</v>
      </c>
      <c r="AI8" s="25">
        <v>1.0</v>
      </c>
      <c r="AJ8" s="26" t="s">
        <v>93</v>
      </c>
      <c r="AK8" s="18" t="str">
        <f t="shared" si="9"/>
        <v>#N/A</v>
      </c>
      <c r="AL8" s="16">
        <f t="shared" si="10"/>
        <v>99.2</v>
      </c>
      <c r="AM8" s="34">
        <f t="shared" si="11"/>
        <v>0</v>
      </c>
      <c r="AN8" s="16" t="str">
        <f t="shared" si="12"/>
        <v>M</v>
      </c>
      <c r="AO8" s="16"/>
      <c r="AP8" s="15" t="str">
        <f t="shared" si="13"/>
        <v>#REF!</v>
      </c>
      <c r="AQ8" s="27">
        <f t="shared" si="14"/>
        <v>0</v>
      </c>
      <c r="AR8" s="16" t="str">
        <f t="shared" si="15"/>
        <v>#REF!</v>
      </c>
      <c r="AS8" s="28">
        <f t="shared" si="16"/>
        <v>0</v>
      </c>
      <c r="AT8" s="29" t="str">
        <f t="shared" si="17"/>
        <v>#REF!</v>
      </c>
      <c r="AU8" s="29" t="str">
        <f t="shared" si="18"/>
        <v>#REF!</v>
      </c>
      <c r="AV8" s="30">
        <f t="shared" si="19"/>
        <v>218.6</v>
      </c>
      <c r="AW8" s="16">
        <f t="shared" si="20"/>
        <v>23</v>
      </c>
      <c r="AX8" s="27" t="str">
        <f>IF(OR(E8="",F8="",ISERROR(AE8)),0,(100000000*MATCH(E8,INDIRECT(#REF!),0)+IF(AE8=1,(16-IF(AN8="M",MATCH(G8,[1]Setup!$K$9:$K$23,0),MATCH(G8,[1]Setup!$M$9:$M$23)))*1000000,0)+IF(AB8&gt;0,IF(AE8=1,RANK(AB8,AB:AB,-1)*1000+AW8,IF(AE8=2,AC8,AD8)),0)))</f>
        <v>#ERROR!</v>
      </c>
      <c r="AY8" s="35">
        <v>405.0</v>
      </c>
      <c r="AZ8" s="16"/>
      <c r="BA8" s="16"/>
      <c r="BB8" s="18"/>
      <c r="BC8" s="18"/>
      <c r="BD8" s="18"/>
      <c r="BE8" s="18"/>
      <c r="BF8" s="18"/>
      <c r="BG8" s="31"/>
      <c r="BH8" s="31"/>
      <c r="BI8" s="31"/>
      <c r="BJ8" s="31"/>
      <c r="BK8" s="31"/>
      <c r="BL8" s="31"/>
      <c r="BM8" s="32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>
        <v>0.0</v>
      </c>
      <c r="CJ8" s="15">
        <v>-1.0</v>
      </c>
      <c r="CK8" s="15">
        <v>-1.0</v>
      </c>
      <c r="CL8" s="15">
        <v>-1.0</v>
      </c>
      <c r="CM8" s="15">
        <v>0.0</v>
      </c>
      <c r="CN8" s="15">
        <v>0.0</v>
      </c>
      <c r="CO8" s="15">
        <v>0.0</v>
      </c>
      <c r="CP8" s="15">
        <v>1.0</v>
      </c>
      <c r="CQ8" s="15">
        <v>1.0</v>
      </c>
      <c r="CR8" s="15">
        <v>-1.0</v>
      </c>
      <c r="CS8" s="15">
        <v>0.0</v>
      </c>
      <c r="CT8" s="15">
        <v>0.0</v>
      </c>
      <c r="CU8" s="15">
        <v>0.0</v>
      </c>
      <c r="CV8" s="15">
        <v>1.0</v>
      </c>
      <c r="CW8" s="15">
        <v>1.0</v>
      </c>
      <c r="CX8" s="15">
        <v>-1.0</v>
      </c>
      <c r="CY8" s="15">
        <v>0.0</v>
      </c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ht="14.25" customHeight="1">
      <c r="A9" s="15">
        <f t="shared" si="1"/>
        <v>282.5</v>
      </c>
      <c r="B9" s="16" t="s">
        <v>72</v>
      </c>
      <c r="C9" s="17" t="s">
        <v>195</v>
      </c>
      <c r="D9" s="16">
        <v>34.0</v>
      </c>
      <c r="E9" s="16" t="s">
        <v>76</v>
      </c>
      <c r="F9" s="16">
        <v>218.0</v>
      </c>
      <c r="G9" s="16" t="str">
        <f>IF(OR(E9="",F9=""),"",IF(LEFT(E9,1)="M",VLOOKUP(F9,[1]Setup!$J$9:$K$23,2,TRUE),VLOOKUP(F9,[1]Setup!$L$9:$M$23,2,TRUE)))</f>
        <v>#ERROR!</v>
      </c>
      <c r="H9" s="16" t="str">
        <f>IF(F9="",0,VLOOKUP(AL9,[1]DATA!$L$2:$N$1910,IF(LEFT(E9,1)="F",3,2)))</f>
        <v>#ERROR!</v>
      </c>
      <c r="I9" s="16"/>
      <c r="J9" s="16" t="s">
        <v>145</v>
      </c>
      <c r="K9" s="20">
        <v>-287.5</v>
      </c>
      <c r="L9" s="20">
        <v>-305.0</v>
      </c>
      <c r="M9" s="20">
        <v>-322.5</v>
      </c>
      <c r="N9" s="20"/>
      <c r="O9" s="17">
        <f t="shared" si="2"/>
        <v>0</v>
      </c>
      <c r="P9" s="21" t="s">
        <v>94</v>
      </c>
      <c r="Q9" s="20">
        <v>172.5</v>
      </c>
      <c r="R9" s="20">
        <v>-197.5</v>
      </c>
      <c r="S9" s="20">
        <v>-197.5</v>
      </c>
      <c r="T9" s="20"/>
      <c r="U9" s="17">
        <f t="shared" si="3"/>
        <v>172.5</v>
      </c>
      <c r="V9" s="17">
        <f t="shared" si="4"/>
        <v>0</v>
      </c>
      <c r="W9" s="20">
        <v>255.0</v>
      </c>
      <c r="X9" s="20">
        <v>-282.5</v>
      </c>
      <c r="Y9" s="20">
        <v>-282.5</v>
      </c>
      <c r="Z9" s="20"/>
      <c r="AA9" s="17">
        <f t="shared" si="5"/>
        <v>255</v>
      </c>
      <c r="AB9" s="17" t="str">
        <f t="shared" si="6"/>
        <v>#REF!</v>
      </c>
      <c r="AC9" s="33" t="str">
        <f t="shared" si="7"/>
        <v>#REF!</v>
      </c>
      <c r="AD9" s="33" t="str">
        <f>IF(OR(AB9=0,D9="",AND(D9&lt;40,D9&gt;22)),0,VLOOKUP($D9,[1]DATA!$A$2:$B$53,2,TRUE)*AC9)</f>
        <v>#ERROR!</v>
      </c>
      <c r="AE9" s="24" t="str">
        <f>IF(E9="","",OFFSET([1]Setup!$Q$1,MATCH(E9,[1]Setup!O:O,0)-1,0))</f>
        <v>#ERROR!</v>
      </c>
      <c r="AF9" s="17" t="str">
        <f t="shared" si="8"/>
        <v>#REF!</v>
      </c>
      <c r="AG9" s="16" t="str">
        <f>IF(OR(AB9=0),0,VLOOKUP(AU9,[1]Setup!$S$6:$T$15,2,TRUE))</f>
        <v>#ERROR!</v>
      </c>
      <c r="AH9" s="25" t="s">
        <v>109</v>
      </c>
      <c r="AI9" s="25">
        <v>1.0</v>
      </c>
      <c r="AJ9" s="26" t="s">
        <v>93</v>
      </c>
      <c r="AK9" s="18" t="str">
        <f t="shared" si="9"/>
        <v>#N/A</v>
      </c>
      <c r="AL9" s="16">
        <f t="shared" si="10"/>
        <v>98.9</v>
      </c>
      <c r="AM9" s="34">
        <f t="shared" si="11"/>
        <v>0</v>
      </c>
      <c r="AN9" s="16" t="str">
        <f t="shared" si="12"/>
        <v>M</v>
      </c>
      <c r="AO9" s="16"/>
      <c r="AP9" s="15" t="str">
        <f t="shared" si="13"/>
        <v>#REF!</v>
      </c>
      <c r="AQ9" s="27">
        <f t="shared" si="14"/>
        <v>0</v>
      </c>
      <c r="AR9" s="16" t="str">
        <f t="shared" si="15"/>
        <v>#REF!</v>
      </c>
      <c r="AS9" s="28">
        <f t="shared" si="16"/>
        <v>0</v>
      </c>
      <c r="AT9" s="29" t="str">
        <f t="shared" si="17"/>
        <v>#REF!</v>
      </c>
      <c r="AU9" s="29" t="str">
        <f t="shared" si="18"/>
        <v>#REF!</v>
      </c>
      <c r="AV9" s="30">
        <f t="shared" si="19"/>
        <v>218</v>
      </c>
      <c r="AW9" s="16">
        <f t="shared" si="20"/>
        <v>26</v>
      </c>
      <c r="AX9" s="27" t="str">
        <f>IF(OR(E9="",F9="",ISERROR(AE9)),0,(100000000*MATCH(E9,INDIRECT(#REF!),0)+IF(AE9=1,(16-IF(AN9="M",MATCH(G9,[1]Setup!$K$9:$K$23,0),MATCH(G9,[1]Setup!$M$9:$M$23)))*1000000,0)+IF(AB9&gt;0,IF(AE9=1,RANK(AB9,AB:AB,-1)*1000+AW9,IF(AE9=2,AC9,AD9)),0)))</f>
        <v>#ERROR!</v>
      </c>
      <c r="AY9" s="35">
        <v>405.0</v>
      </c>
      <c r="AZ9" s="16"/>
      <c r="BA9" s="16"/>
      <c r="BB9" s="18"/>
      <c r="BC9" s="18"/>
      <c r="BD9" s="18"/>
      <c r="BE9" s="18"/>
      <c r="BF9" s="18"/>
      <c r="BG9" s="31"/>
      <c r="BH9" s="31"/>
      <c r="BI9" s="31"/>
      <c r="BJ9" s="31"/>
      <c r="BK9" s="31"/>
      <c r="BL9" s="31"/>
      <c r="BM9" s="32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>
        <v>0.0</v>
      </c>
      <c r="CJ9" s="15">
        <v>-1.0</v>
      </c>
      <c r="CK9" s="15">
        <v>-1.0</v>
      </c>
      <c r="CL9" s="15">
        <v>-1.0</v>
      </c>
      <c r="CM9" s="15">
        <v>0.0</v>
      </c>
      <c r="CN9" s="15">
        <v>0.0</v>
      </c>
      <c r="CO9" s="15">
        <v>0.0</v>
      </c>
      <c r="CP9" s="15">
        <v>1.0</v>
      </c>
      <c r="CQ9" s="15">
        <v>-1.0</v>
      </c>
      <c r="CR9" s="15">
        <v>-1.0</v>
      </c>
      <c r="CS9" s="15">
        <v>0.0</v>
      </c>
      <c r="CT9" s="15">
        <v>0.0</v>
      </c>
      <c r="CU9" s="15">
        <v>0.0</v>
      </c>
      <c r="CV9" s="15">
        <v>1.0</v>
      </c>
      <c r="CW9" s="15">
        <v>-1.0</v>
      </c>
      <c r="CX9" s="15">
        <v>-1.0</v>
      </c>
      <c r="CY9" s="15">
        <v>0.0</v>
      </c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ht="14.25" customHeight="1">
      <c r="A10" s="15">
        <f t="shared" si="1"/>
        <v>285</v>
      </c>
      <c r="B10" s="16" t="s">
        <v>72</v>
      </c>
      <c r="C10" s="17" t="s">
        <v>136</v>
      </c>
      <c r="D10" s="16">
        <v>34.0</v>
      </c>
      <c r="E10" s="16" t="s">
        <v>137</v>
      </c>
      <c r="F10" s="16">
        <v>302.6</v>
      </c>
      <c r="G10" s="16" t="str">
        <f>IF(OR(E10="",F10=""),"",IF(LEFT(E10,1)="M",VLOOKUP(F10,[1]Setup!$J$9:$K$23,2,TRUE),VLOOKUP(F10,[1]Setup!$L$9:$M$23,2,TRUE)))</f>
        <v>#ERROR!</v>
      </c>
      <c r="H10" s="16" t="str">
        <f>IF(F10="",0,VLOOKUP(AL10,[1]DATA!$L$2:$N$1910,IF(LEFT(E10,1)="F",3,2)))</f>
        <v>#ERROR!</v>
      </c>
      <c r="I10" s="16"/>
      <c r="J10" s="16" t="s">
        <v>138</v>
      </c>
      <c r="K10" s="20">
        <v>245.0</v>
      </c>
      <c r="L10" s="20">
        <v>-265.0</v>
      </c>
      <c r="M10" s="20">
        <v>265.0</v>
      </c>
      <c r="N10" s="20"/>
      <c r="O10" s="17">
        <f t="shared" si="2"/>
        <v>265</v>
      </c>
      <c r="P10" s="21" t="s">
        <v>139</v>
      </c>
      <c r="Q10" s="20">
        <v>185.0</v>
      </c>
      <c r="R10" s="20">
        <v>190.0</v>
      </c>
      <c r="S10" s="20">
        <v>195.0</v>
      </c>
      <c r="T10" s="20"/>
      <c r="U10" s="17">
        <f t="shared" si="3"/>
        <v>195</v>
      </c>
      <c r="V10" s="17">
        <f t="shared" si="4"/>
        <v>460</v>
      </c>
      <c r="W10" s="20">
        <v>250.0</v>
      </c>
      <c r="X10" s="20">
        <v>270.0</v>
      </c>
      <c r="Y10" s="20">
        <v>285.0</v>
      </c>
      <c r="Z10" s="20"/>
      <c r="AA10" s="17">
        <f t="shared" si="5"/>
        <v>285</v>
      </c>
      <c r="AB10" s="17" t="str">
        <f t="shared" si="6"/>
        <v>#REF!</v>
      </c>
      <c r="AC10" s="33" t="str">
        <f t="shared" si="7"/>
        <v>#REF!</v>
      </c>
      <c r="AD10" s="33" t="str">
        <f>IF(OR(AB10=0,D10="",AND(D10&lt;40,D10&gt;22)),0,VLOOKUP($D10,[1]DATA!$A$2:$B$53,2,TRUE)*AC10)</f>
        <v>#ERROR!</v>
      </c>
      <c r="AE10" s="24" t="str">
        <f>IF(E10="","",OFFSET([1]Setup!$Q$1,MATCH(E10,[1]Setup!O:O,0)-1,0))</f>
        <v>#ERROR!</v>
      </c>
      <c r="AF10" s="17" t="str">
        <f t="shared" si="8"/>
        <v>#REF!</v>
      </c>
      <c r="AG10" s="16" t="str">
        <f>IF(OR(AB10=0),0,VLOOKUP(AU10,[1]Setup!$S$6:$T$15,2,TRUE))</f>
        <v>#ERROR!</v>
      </c>
      <c r="AH10" s="25" t="s">
        <v>59</v>
      </c>
      <c r="AI10" s="25">
        <v>1.0</v>
      </c>
      <c r="AJ10" s="26" t="s">
        <v>93</v>
      </c>
      <c r="AK10" s="18" t="str">
        <f t="shared" si="9"/>
        <v>#N/A</v>
      </c>
      <c r="AL10" s="16">
        <f t="shared" si="10"/>
        <v>137.3</v>
      </c>
      <c r="AM10" s="16">
        <f t="shared" si="11"/>
        <v>745</v>
      </c>
      <c r="AN10" s="16" t="str">
        <f t="shared" si="12"/>
        <v>M</v>
      </c>
      <c r="AO10" s="16"/>
      <c r="AP10" s="15" t="str">
        <f t="shared" si="13"/>
        <v>#REF!</v>
      </c>
      <c r="AQ10" s="27">
        <f t="shared" si="14"/>
        <v>0</v>
      </c>
      <c r="AR10" s="16" t="str">
        <f t="shared" si="15"/>
        <v>#REF!</v>
      </c>
      <c r="AS10" s="28">
        <f t="shared" si="16"/>
        <v>0</v>
      </c>
      <c r="AT10" s="29" t="str">
        <f t="shared" si="17"/>
        <v>#REF!</v>
      </c>
      <c r="AU10" s="29" t="str">
        <f t="shared" si="18"/>
        <v>#REF!</v>
      </c>
      <c r="AV10" s="30">
        <f t="shared" si="19"/>
        <v>302.6</v>
      </c>
      <c r="AW10" s="16">
        <f t="shared" si="20"/>
        <v>4</v>
      </c>
      <c r="AX10" s="27" t="str">
        <f>IF(OR(E10="",F10="",ISERROR(AE10)),0,(100000000*MATCH(E10,INDIRECT(#REF!),0)+IF(AE10=1,(16-IF(AN10="M",MATCH(G10,[1]Setup!$K$9:$K$23,0),MATCH(G10,[1]Setup!$M$9:$M$23)))*1000000,0)+IF(AB10&gt;0,IF(AE10=1,RANK(AB10,AB:AB,-1)*1000+AW10,IF(AE10=2,AC10,AD10)),0)))</f>
        <v>#ERROR!</v>
      </c>
      <c r="AY10" s="35"/>
      <c r="AZ10" s="16"/>
      <c r="BA10" s="16"/>
      <c r="BB10" s="18"/>
      <c r="BC10" s="18"/>
      <c r="BD10" s="18"/>
      <c r="BE10" s="18"/>
      <c r="BF10" s="18"/>
      <c r="BG10" s="31"/>
      <c r="BH10" s="31"/>
      <c r="BI10" s="31"/>
      <c r="BJ10" s="31"/>
      <c r="BK10" s="31"/>
      <c r="BL10" s="31"/>
      <c r="BM10" s="32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>
        <v>0.0</v>
      </c>
      <c r="CJ10" s="15">
        <v>1.0</v>
      </c>
      <c r="CK10" s="15">
        <v>-1.0</v>
      </c>
      <c r="CL10" s="15">
        <v>1.0</v>
      </c>
      <c r="CM10" s="15">
        <v>0.0</v>
      </c>
      <c r="CN10" s="15">
        <v>0.0</v>
      </c>
      <c r="CO10" s="15">
        <v>0.0</v>
      </c>
      <c r="CP10" s="15">
        <v>1.0</v>
      </c>
      <c r="CQ10" s="15">
        <v>1.0</v>
      </c>
      <c r="CR10" s="15">
        <v>1.0</v>
      </c>
      <c r="CS10" s="15">
        <v>0.0</v>
      </c>
      <c r="CT10" s="15">
        <v>0.0</v>
      </c>
      <c r="CU10" s="15">
        <v>0.0</v>
      </c>
      <c r="CV10" s="15">
        <v>1.0</v>
      </c>
      <c r="CW10" s="15">
        <v>1.0</v>
      </c>
      <c r="CX10" s="15">
        <v>1.0</v>
      </c>
      <c r="CY10" s="15">
        <v>0.0</v>
      </c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ht="14.25" customHeight="1">
      <c r="A11" s="15">
        <f t="shared" si="1"/>
        <v>320</v>
      </c>
      <c r="B11" s="16" t="s">
        <v>72</v>
      </c>
      <c r="C11" s="17" t="s">
        <v>90</v>
      </c>
      <c r="D11" s="16">
        <v>36.0</v>
      </c>
      <c r="E11" s="16" t="s">
        <v>76</v>
      </c>
      <c r="F11" s="16">
        <v>272.2</v>
      </c>
      <c r="G11" s="16" t="str">
        <f>IF(OR(E11="",F11=""),"",IF(LEFT(E11,1)="M",VLOOKUP(F11,[1]Setup!$J$9:$K$23,2,TRUE),VLOOKUP(F11,[1]Setup!$L$9:$M$23,2,TRUE)))</f>
        <v>#ERROR!</v>
      </c>
      <c r="H11" s="16" t="str">
        <f>IF(F11="",0,VLOOKUP(AL11,[1]DATA!$L$2:$N$1910,IF(LEFT(E11,1)="F",3,2)))</f>
        <v>#ERROR!</v>
      </c>
      <c r="I11" s="16"/>
      <c r="J11" s="16" t="s">
        <v>92</v>
      </c>
      <c r="K11" s="20">
        <v>355.0</v>
      </c>
      <c r="L11" s="20">
        <v>382.5</v>
      </c>
      <c r="M11" s="20">
        <v>410.0</v>
      </c>
      <c r="N11" s="20"/>
      <c r="O11" s="17">
        <f t="shared" si="2"/>
        <v>410</v>
      </c>
      <c r="P11" s="21" t="s">
        <v>94</v>
      </c>
      <c r="Q11" s="20">
        <v>250.0</v>
      </c>
      <c r="R11" s="20">
        <v>272.5</v>
      </c>
      <c r="S11" s="20">
        <v>-280.0</v>
      </c>
      <c r="T11" s="20"/>
      <c r="U11" s="17">
        <f t="shared" si="3"/>
        <v>272.5</v>
      </c>
      <c r="V11" s="17">
        <f t="shared" si="4"/>
        <v>682.5</v>
      </c>
      <c r="W11" s="20">
        <v>275.0</v>
      </c>
      <c r="X11" s="20">
        <v>297.5</v>
      </c>
      <c r="Y11" s="20">
        <v>-320.0</v>
      </c>
      <c r="Z11" s="20"/>
      <c r="AA11" s="17">
        <f t="shared" si="5"/>
        <v>297.5</v>
      </c>
      <c r="AB11" s="17" t="str">
        <f t="shared" si="6"/>
        <v>#REF!</v>
      </c>
      <c r="AC11" s="33" t="str">
        <f t="shared" si="7"/>
        <v>#REF!</v>
      </c>
      <c r="AD11" s="33" t="str">
        <f>IF(OR(AB11=0,D11="",AND(D11&lt;40,D11&gt;22)),0,VLOOKUP($D11,[1]DATA!$A$2:$B$53,2,TRUE)*AC11)</f>
        <v>#ERROR!</v>
      </c>
      <c r="AE11" s="24" t="str">
        <f>IF(E11="","",OFFSET([1]Setup!$Q$1,MATCH(E11,[1]Setup!O:O,0)-1,0))</f>
        <v>#ERROR!</v>
      </c>
      <c r="AF11" s="17" t="str">
        <f t="shared" si="8"/>
        <v>#REF!</v>
      </c>
      <c r="AG11" s="16" t="str">
        <f>IF(OR(AB11=0),0,VLOOKUP(AU11,[1]Setup!$S$6:$T$15,2,TRUE))</f>
        <v>#ERROR!</v>
      </c>
      <c r="AH11" s="25" t="s">
        <v>109</v>
      </c>
      <c r="AI11" s="25">
        <v>1.0</v>
      </c>
      <c r="AJ11" s="26" t="s">
        <v>93</v>
      </c>
      <c r="AK11" s="18" t="str">
        <f t="shared" si="9"/>
        <v>#N/A</v>
      </c>
      <c r="AL11" s="16">
        <f t="shared" si="10"/>
        <v>123.5</v>
      </c>
      <c r="AM11" s="16">
        <f t="shared" si="11"/>
        <v>980</v>
      </c>
      <c r="AN11" s="16" t="str">
        <f t="shared" si="12"/>
        <v>M</v>
      </c>
      <c r="AO11" s="16"/>
      <c r="AP11" s="15" t="str">
        <f t="shared" si="13"/>
        <v>#REF!</v>
      </c>
      <c r="AQ11" s="27">
        <f t="shared" si="14"/>
        <v>0</v>
      </c>
      <c r="AR11" s="16" t="str">
        <f t="shared" si="15"/>
        <v>#REF!</v>
      </c>
      <c r="AS11" s="28">
        <f t="shared" si="16"/>
        <v>0</v>
      </c>
      <c r="AT11" s="29" t="str">
        <f t="shared" si="17"/>
        <v>#REF!</v>
      </c>
      <c r="AU11" s="29" t="str">
        <f t="shared" si="18"/>
        <v>#REF!</v>
      </c>
      <c r="AV11" s="30">
        <f t="shared" si="19"/>
        <v>272.2</v>
      </c>
      <c r="AW11" s="16">
        <f t="shared" si="20"/>
        <v>8</v>
      </c>
      <c r="AX11" s="27" t="str">
        <f>IF(OR(E11="",F11="",ISERROR(AE11)),0,(100000000*MATCH(E11,INDIRECT(#REF!),0)+IF(AE11=1,(16-IF(AN11="M",MATCH(G11,[1]Setup!$K$9:$K$23,0),MATCH(G11,[1]Setup!$M$9:$M$23)))*1000000,0)+IF(AB11&gt;0,IF(AE11=1,RANK(AB11,AB:AB,-1)*1000+AW11,IF(AE11=2,AC11,AD11)),0)))</f>
        <v>#ERROR!</v>
      </c>
      <c r="AY11" s="35"/>
      <c r="AZ11" s="16"/>
      <c r="BA11" s="16"/>
      <c r="BB11" s="18"/>
      <c r="BC11" s="18"/>
      <c r="BD11" s="18"/>
      <c r="BE11" s="18"/>
      <c r="BF11" s="18"/>
      <c r="BG11" s="31"/>
      <c r="BH11" s="31"/>
      <c r="BI11" s="31"/>
      <c r="BJ11" s="31"/>
      <c r="BK11" s="31"/>
      <c r="BL11" s="31"/>
      <c r="BM11" s="32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>
        <v>0.0</v>
      </c>
      <c r="CJ11" s="15">
        <v>1.0</v>
      </c>
      <c r="CK11" s="15">
        <v>1.0</v>
      </c>
      <c r="CL11" s="15">
        <v>1.0</v>
      </c>
      <c r="CM11" s="15">
        <v>0.0</v>
      </c>
      <c r="CN11" s="15">
        <v>0.0</v>
      </c>
      <c r="CO11" s="15">
        <v>0.0</v>
      </c>
      <c r="CP11" s="15">
        <v>1.0</v>
      </c>
      <c r="CQ11" s="15">
        <v>1.0</v>
      </c>
      <c r="CR11" s="15">
        <v>-1.0</v>
      </c>
      <c r="CS11" s="15">
        <v>0.0</v>
      </c>
      <c r="CT11" s="15">
        <v>0.0</v>
      </c>
      <c r="CU11" s="15">
        <v>0.0</v>
      </c>
      <c r="CV11" s="15">
        <v>1.0</v>
      </c>
      <c r="CW11" s="15">
        <v>1.0</v>
      </c>
      <c r="CX11" s="15">
        <v>-1.0</v>
      </c>
      <c r="CY11" s="15">
        <v>0.0</v>
      </c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ht="14.25" customHeight="1">
      <c r="A12" s="15" t="str">
        <f t="shared" si="1"/>
        <v/>
      </c>
      <c r="B12" s="16" t="s">
        <v>72</v>
      </c>
      <c r="C12" s="17" t="s">
        <v>151</v>
      </c>
      <c r="D12" s="16">
        <v>50.0</v>
      </c>
      <c r="E12" s="16" t="s">
        <v>152</v>
      </c>
      <c r="F12" s="16">
        <v>326.0</v>
      </c>
      <c r="G12" s="16" t="s">
        <v>108</v>
      </c>
      <c r="H12" s="16" t="str">
        <f>IF(F12="",0,VLOOKUP(AL12,[1]DATA!$L$2:$N$1910,IF(LEFT(E12,1)="F",3,2)))</f>
        <v>#ERROR!</v>
      </c>
      <c r="I12" s="16"/>
      <c r="J12" s="16" t="s">
        <v>153</v>
      </c>
      <c r="K12" s="20">
        <v>-342.5</v>
      </c>
      <c r="L12" s="20">
        <v>342.5</v>
      </c>
      <c r="M12" s="20">
        <v>-365.0</v>
      </c>
      <c r="N12" s="20"/>
      <c r="O12" s="17">
        <f t="shared" si="2"/>
        <v>342.5</v>
      </c>
      <c r="P12" s="21"/>
      <c r="Q12" s="20">
        <v>195.0</v>
      </c>
      <c r="R12" s="20">
        <v>202.5</v>
      </c>
      <c r="S12" s="20">
        <v>-210.0</v>
      </c>
      <c r="T12" s="20"/>
      <c r="U12" s="17">
        <f t="shared" si="3"/>
        <v>202.5</v>
      </c>
      <c r="V12" s="17">
        <f t="shared" si="4"/>
        <v>545</v>
      </c>
      <c r="W12" s="20">
        <v>185.0</v>
      </c>
      <c r="X12" s="20">
        <v>227.5</v>
      </c>
      <c r="Y12" s="20">
        <v>0.0</v>
      </c>
      <c r="Z12" s="20"/>
      <c r="AA12" s="17">
        <f t="shared" si="5"/>
        <v>227.5</v>
      </c>
      <c r="AB12" s="17" t="str">
        <f t="shared" si="6"/>
        <v>#REF!</v>
      </c>
      <c r="AC12" s="33" t="str">
        <f t="shared" si="7"/>
        <v>#REF!</v>
      </c>
      <c r="AD12" s="33" t="str">
        <f>IF(OR(AB12=0,D12="",AND(D12&lt;40,D12&gt;22)),0,VLOOKUP($D12,[1]DATA!$A$2:$B$53,2,TRUE)*AC12)</f>
        <v>#ERROR!</v>
      </c>
      <c r="AE12" s="24" t="str">
        <f>IF(E12="","",OFFSET([1]Setup!$Q$1,MATCH(E12,[1]Setup!O:O,0)-1,0))</f>
        <v>#ERROR!</v>
      </c>
      <c r="AF12" s="17" t="str">
        <f t="shared" si="8"/>
        <v>#REF!</v>
      </c>
      <c r="AG12" s="16" t="str">
        <f>IF(OR(AB12=0),0,VLOOKUP(AU12,[1]Setup!$S$6:$T$15,2,TRUE))</f>
        <v>#ERROR!</v>
      </c>
      <c r="AH12" s="25" t="s">
        <v>109</v>
      </c>
      <c r="AI12" s="25">
        <v>1.13</v>
      </c>
      <c r="AJ12" s="26" t="s">
        <v>93</v>
      </c>
      <c r="AK12" s="18" t="str">
        <f t="shared" si="9"/>
        <v>#N/A</v>
      </c>
      <c r="AL12" s="16">
        <f t="shared" si="10"/>
        <v>147.9</v>
      </c>
      <c r="AM12" s="16">
        <f t="shared" si="11"/>
        <v>772.5</v>
      </c>
      <c r="AN12" s="16" t="str">
        <f t="shared" si="12"/>
        <v>M</v>
      </c>
      <c r="AO12" s="16"/>
      <c r="AP12" s="15" t="str">
        <f t="shared" si="13"/>
        <v>#REF!</v>
      </c>
      <c r="AQ12" s="27">
        <f t="shared" si="14"/>
        <v>0</v>
      </c>
      <c r="AR12" s="16" t="str">
        <f t="shared" si="15"/>
        <v>#REF!</v>
      </c>
      <c r="AS12" s="28">
        <f t="shared" si="16"/>
        <v>0</v>
      </c>
      <c r="AT12" s="29" t="str">
        <f t="shared" si="17"/>
        <v>#REF!</v>
      </c>
      <c r="AU12" s="29" t="str">
        <f t="shared" si="18"/>
        <v>#REF!</v>
      </c>
      <c r="AV12" s="30">
        <f t="shared" si="19"/>
        <v>326</v>
      </c>
      <c r="AW12" s="16">
        <f t="shared" si="20"/>
        <v>1</v>
      </c>
      <c r="AX12" s="27" t="str">
        <f>IF(OR(E12="",F12="",ISERROR(AE12)),0,(100000000*MATCH(E12,INDIRECT(#REF!),0)+IF(AE12=1,(16-IF(AN12="M",MATCH(G12,[1]Setup!$K$9:$K$23,0),MATCH(G12,[1]Setup!$M$9:$M$23)))*1000000,0)+IF(AB12&gt;0,IF(AE12=1,RANK(AB12,AB:AB,-1)*1000+AW12,IF(AE12=2,AC12,AD12)),0)))</f>
        <v>#ERROR!</v>
      </c>
      <c r="AY12" s="35"/>
      <c r="AZ12" s="16"/>
      <c r="BA12" s="16"/>
      <c r="BB12" s="18"/>
      <c r="BC12" s="18"/>
      <c r="BD12" s="18"/>
      <c r="BE12" s="18"/>
      <c r="BF12" s="18"/>
      <c r="BG12" s="31"/>
      <c r="BH12" s="31"/>
      <c r="BI12" s="31"/>
      <c r="BJ12" s="31"/>
      <c r="BK12" s="31"/>
      <c r="BL12" s="31"/>
      <c r="BM12" s="32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>
        <v>0.0</v>
      </c>
      <c r="CJ12" s="15">
        <v>-1.0</v>
      </c>
      <c r="CK12" s="15">
        <v>1.0</v>
      </c>
      <c r="CL12" s="15">
        <v>-1.0</v>
      </c>
      <c r="CM12" s="15">
        <v>0.0</v>
      </c>
      <c r="CN12" s="15">
        <v>0.0</v>
      </c>
      <c r="CO12" s="15">
        <v>0.0</v>
      </c>
      <c r="CP12" s="15">
        <v>1.0</v>
      </c>
      <c r="CQ12" s="15">
        <v>1.0</v>
      </c>
      <c r="CR12" s="15">
        <v>-1.0</v>
      </c>
      <c r="CS12" s="15">
        <v>0.0</v>
      </c>
      <c r="CT12" s="15">
        <v>0.0</v>
      </c>
      <c r="CU12" s="15">
        <v>0.0</v>
      </c>
      <c r="CV12" s="15">
        <v>1.0</v>
      </c>
      <c r="CW12" s="15">
        <v>1.0</v>
      </c>
      <c r="CX12" s="15">
        <v>0.0</v>
      </c>
      <c r="CY12" s="15">
        <v>0.0</v>
      </c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ht="14.25" customHeight="1">
      <c r="A13" s="15">
        <f t="shared" ref="A13:A62" si="21">IF(W13,ABS(W13+0.0001*I13),"")</f>
        <v>85</v>
      </c>
      <c r="B13" s="16" t="s">
        <v>124</v>
      </c>
      <c r="C13" s="17" t="s">
        <v>185</v>
      </c>
      <c r="D13" s="16">
        <v>39.0</v>
      </c>
      <c r="E13" s="16" t="s">
        <v>99</v>
      </c>
      <c r="F13" s="16">
        <v>127.4</v>
      </c>
      <c r="G13" s="16" t="str">
        <f>IF(OR(E13="",F13=""),"",IF(LEFT(E13,1)="M",VLOOKUP(F13,[1]Setup!$J$9:$K$23,2,TRUE),VLOOKUP(F13,[1]Setup!$L$9:$M$23,2,TRUE)))</f>
        <v>#ERROR!</v>
      </c>
      <c r="H13" s="16" t="str">
        <f>IF(F13="",0,VLOOKUP(AL13,[1]DATA!$L$2:$N$1910,IF(LEFT(E13,1)="F",3,2)))</f>
        <v>#ERROR!</v>
      </c>
      <c r="I13" s="16"/>
      <c r="J13" s="16" t="s">
        <v>65</v>
      </c>
      <c r="K13" s="20">
        <v>72.5</v>
      </c>
      <c r="L13" s="20">
        <v>75.0</v>
      </c>
      <c r="M13" s="20">
        <v>-80.0</v>
      </c>
      <c r="N13" s="20"/>
      <c r="O13" s="17">
        <f t="shared" si="2"/>
        <v>75</v>
      </c>
      <c r="P13" s="21" t="s">
        <v>66</v>
      </c>
      <c r="Q13" s="20">
        <v>37.5</v>
      </c>
      <c r="R13" s="20">
        <v>42.5</v>
      </c>
      <c r="S13" s="20">
        <v>-45.0</v>
      </c>
      <c r="T13" s="20"/>
      <c r="U13" s="17">
        <f t="shared" si="3"/>
        <v>42.5</v>
      </c>
      <c r="V13" s="17">
        <f t="shared" si="4"/>
        <v>117.5</v>
      </c>
      <c r="W13" s="20">
        <v>85.0</v>
      </c>
      <c r="X13" s="20">
        <v>97.5</v>
      </c>
      <c r="Y13" s="20">
        <v>107.5</v>
      </c>
      <c r="Z13" s="20"/>
      <c r="AA13" s="17">
        <f t="shared" si="5"/>
        <v>107.5</v>
      </c>
      <c r="AB13" s="17" t="str">
        <f t="shared" si="6"/>
        <v>#REF!</v>
      </c>
      <c r="AC13" s="33" t="str">
        <f t="shared" si="7"/>
        <v>#REF!</v>
      </c>
      <c r="AD13" s="33" t="str">
        <f>IF(OR(AB13=0,D13="",AND(D13&lt;40,D13&gt;22)),0,VLOOKUP($D13,[1]DATA!$A$2:$B$53,2,TRUE)*AC13)</f>
        <v>#ERROR!</v>
      </c>
      <c r="AE13" s="24" t="str">
        <f>IF(E13="","",OFFSET([1]Setup!$Q$1,MATCH(E13,[1]Setup!O:O,0)-1,0))</f>
        <v>#ERROR!</v>
      </c>
      <c r="AF13" s="17" t="str">
        <f t="shared" si="8"/>
        <v>#REF!</v>
      </c>
      <c r="AG13" s="16" t="str">
        <f>IF(OR(AB13=0),0,VLOOKUP(AU13,[1]Setup!$S$6:$T$15,2,TRUE))</f>
        <v>#ERROR!</v>
      </c>
      <c r="AH13" s="25" t="s">
        <v>200</v>
      </c>
      <c r="AI13" s="25">
        <v>1.0</v>
      </c>
      <c r="AJ13" s="26" t="s">
        <v>60</v>
      </c>
      <c r="AK13" s="18" t="str">
        <f t="shared" si="9"/>
        <v>#N/A</v>
      </c>
      <c r="AL13" s="16">
        <f t="shared" si="10"/>
        <v>57.8</v>
      </c>
      <c r="AM13" s="16">
        <f t="shared" si="11"/>
        <v>225</v>
      </c>
      <c r="AN13" s="16" t="str">
        <f t="shared" si="12"/>
        <v>F</v>
      </c>
      <c r="AO13" s="16"/>
      <c r="AP13" s="15" t="str">
        <f t="shared" si="13"/>
        <v>#REF!</v>
      </c>
      <c r="AQ13" s="27">
        <f t="shared" si="14"/>
        <v>0</v>
      </c>
      <c r="AR13" s="16" t="str">
        <f t="shared" si="15"/>
        <v>#REF!</v>
      </c>
      <c r="AS13" s="28">
        <f t="shared" si="16"/>
        <v>0</v>
      </c>
      <c r="AT13" s="29" t="str">
        <f t="shared" si="17"/>
        <v>#REF!</v>
      </c>
      <c r="AU13" s="29" t="str">
        <f t="shared" si="18"/>
        <v>#REF!</v>
      </c>
      <c r="AV13" s="30">
        <f t="shared" si="19"/>
        <v>127.4</v>
      </c>
      <c r="AW13" s="16">
        <f t="shared" si="20"/>
        <v>57</v>
      </c>
      <c r="AX13" s="27" t="str">
        <f>IF(OR(E13="",F13="",ISERROR(AE13)),0,(100000000*MATCH(E13,INDIRECT(#REF!),0)+IF(AE13=1,(16-IF(AN13="M",MATCH(G13,[1]Setup!$K$9:$K$23,0),MATCH(G13,[1]Setup!$M$9:$M$23)))*1000000,0)+IF(AB13&gt;0,IF(AE13=1,RANK(AB13,AB:AB,-1)*1000+AW13,IF(AE13=2,AC13,AD13)),0)))</f>
        <v>#ERROR!</v>
      </c>
      <c r="AY13" s="35"/>
      <c r="AZ13" s="16"/>
      <c r="BA13" s="16"/>
      <c r="BB13" s="18"/>
      <c r="BC13" s="18"/>
      <c r="BD13" s="18"/>
      <c r="BE13" s="18"/>
      <c r="BF13" s="18"/>
      <c r="BG13" s="31"/>
      <c r="BH13" s="31"/>
      <c r="BI13" s="31"/>
      <c r="BJ13" s="31"/>
      <c r="BK13" s="31"/>
      <c r="BL13" s="31"/>
      <c r="BM13" s="32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>
        <v>0.0</v>
      </c>
      <c r="CJ13" s="15">
        <v>1.0</v>
      </c>
      <c r="CK13" s="15">
        <v>1.0</v>
      </c>
      <c r="CL13" s="15">
        <v>-1.0</v>
      </c>
      <c r="CM13" s="15">
        <v>0.0</v>
      </c>
      <c r="CN13" s="15">
        <v>0.0</v>
      </c>
      <c r="CO13" s="15">
        <v>0.0</v>
      </c>
      <c r="CP13" s="15">
        <v>1.0</v>
      </c>
      <c r="CQ13" s="15">
        <v>1.0</v>
      </c>
      <c r="CR13" s="15">
        <v>-1.0</v>
      </c>
      <c r="CS13" s="15">
        <v>0.0</v>
      </c>
      <c r="CT13" s="15">
        <v>0.0</v>
      </c>
      <c r="CU13" s="15">
        <v>0.0</v>
      </c>
      <c r="CV13" s="15">
        <v>1.0</v>
      </c>
      <c r="CW13" s="15">
        <v>1.0</v>
      </c>
      <c r="CX13" s="15">
        <v>1.0</v>
      </c>
      <c r="CY13" s="15">
        <v>0.0</v>
      </c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</row>
    <row r="14" ht="14.25" customHeight="1">
      <c r="A14" s="15">
        <f t="shared" si="21"/>
        <v>90</v>
      </c>
      <c r="B14" s="16" t="s">
        <v>124</v>
      </c>
      <c r="C14" s="17" t="s">
        <v>56</v>
      </c>
      <c r="D14" s="16">
        <v>51.0</v>
      </c>
      <c r="E14" s="16" t="s">
        <v>57</v>
      </c>
      <c r="F14" s="16">
        <v>157.4</v>
      </c>
      <c r="G14" s="16" t="str">
        <f>IF(OR(E14="",F14=""),"",IF(LEFT(E14,1)="M",VLOOKUP(F14,[1]Setup!$J$9:$K$23,2,TRUE),VLOOKUP(F14,[1]Setup!$L$9:$M$23,2,TRUE)))</f>
        <v>#ERROR!</v>
      </c>
      <c r="H14" s="16" t="str">
        <f>IF(F14="",0,VLOOKUP(AL14,[1]DATA!$L$2:$N$1910,IF(LEFT(E14,1)="F",3,2)))</f>
        <v>#ERROR!</v>
      </c>
      <c r="I14" s="16"/>
      <c r="J14" s="16"/>
      <c r="K14" s="20">
        <v>0.0</v>
      </c>
      <c r="L14" s="20"/>
      <c r="M14" s="20"/>
      <c r="N14" s="20"/>
      <c r="O14" s="17">
        <f t="shared" si="2"/>
        <v>0</v>
      </c>
      <c r="P14" s="21" t="s">
        <v>66</v>
      </c>
      <c r="Q14" s="20">
        <v>40.0</v>
      </c>
      <c r="R14" s="20">
        <v>45.0</v>
      </c>
      <c r="S14" s="20">
        <v>-50.0</v>
      </c>
      <c r="T14" s="20"/>
      <c r="U14" s="17">
        <f t="shared" si="3"/>
        <v>45</v>
      </c>
      <c r="V14" s="17">
        <f t="shared" si="4"/>
        <v>0</v>
      </c>
      <c r="W14" s="20">
        <v>90.0</v>
      </c>
      <c r="X14" s="20">
        <v>92.5</v>
      </c>
      <c r="Y14" s="20">
        <v>102.5</v>
      </c>
      <c r="Z14" s="20"/>
      <c r="AA14" s="17">
        <f t="shared" si="5"/>
        <v>102.5</v>
      </c>
      <c r="AB14" s="17" t="str">
        <f t="shared" si="6"/>
        <v>#REF!</v>
      </c>
      <c r="AC14" s="33" t="str">
        <f t="shared" si="7"/>
        <v>#REF!</v>
      </c>
      <c r="AD14" s="33" t="str">
        <f>IF(OR(AB14=0,D14="",AND(D14&lt;40,D14&gt;22)),0,VLOOKUP($D14,[1]DATA!$A$2:$B$53,2,TRUE)*AC14)</f>
        <v>#ERROR!</v>
      </c>
      <c r="AE14" s="24" t="str">
        <f>IF(E14="","",OFFSET([1]Setup!$Q$1,MATCH(E14,[1]Setup!O:O,0)-1,0))</f>
        <v>#ERROR!</v>
      </c>
      <c r="AF14" s="17" t="str">
        <f t="shared" si="8"/>
        <v>#REF!</v>
      </c>
      <c r="AG14" s="16" t="str">
        <f>IF(OR(AB14=0),0,VLOOKUP(AU14,[1]Setup!$S$6:$T$15,2,TRUE))</f>
        <v>#ERROR!</v>
      </c>
      <c r="AH14" s="25" t="s">
        <v>59</v>
      </c>
      <c r="AI14" s="25">
        <v>1.15</v>
      </c>
      <c r="AJ14" s="26" t="s">
        <v>60</v>
      </c>
      <c r="AK14" s="18" t="str">
        <f t="shared" si="9"/>
        <v>#N/A</v>
      </c>
      <c r="AL14" s="16">
        <f t="shared" si="10"/>
        <v>71.4</v>
      </c>
      <c r="AM14" s="34">
        <f t="shared" si="11"/>
        <v>0</v>
      </c>
      <c r="AN14" s="16" t="str">
        <f t="shared" si="12"/>
        <v>F</v>
      </c>
      <c r="AO14" s="16"/>
      <c r="AP14" s="15" t="str">
        <f t="shared" si="13"/>
        <v>#REF!</v>
      </c>
      <c r="AQ14" s="27">
        <f t="shared" si="14"/>
        <v>0</v>
      </c>
      <c r="AR14" s="16" t="str">
        <f t="shared" si="15"/>
        <v>#REF!</v>
      </c>
      <c r="AS14" s="28">
        <f t="shared" si="16"/>
        <v>0</v>
      </c>
      <c r="AT14" s="29" t="str">
        <f t="shared" si="17"/>
        <v>#REF!</v>
      </c>
      <c r="AU14" s="29" t="str">
        <f t="shared" si="18"/>
        <v>#REF!</v>
      </c>
      <c r="AV14" s="30">
        <f t="shared" si="19"/>
        <v>157.4</v>
      </c>
      <c r="AW14" s="16">
        <f t="shared" si="20"/>
        <v>47</v>
      </c>
      <c r="AX14" s="27" t="str">
        <f>IF(OR(E14="",F14="",ISERROR(AE14)),0,(100000000*MATCH(E14,INDIRECT(#REF!),0)+IF(AE14=1,(16-IF(AN14="M",MATCH(G14,[1]Setup!$K$9:$K$23,0),MATCH(G14,[1]Setup!$M$9:$M$23)))*1000000,0)+IF(AB14&gt;0,IF(AE14=1,RANK(AB14,AB:AB,-1)*1000+AW14,IF(AE14=2,AC14,AD14)),0)))</f>
        <v>#ERROR!</v>
      </c>
      <c r="AY14" s="35">
        <v>405.0</v>
      </c>
      <c r="AZ14" s="16"/>
      <c r="BA14" s="16"/>
      <c r="BB14" s="18"/>
      <c r="BC14" s="18"/>
      <c r="BD14" s="18"/>
      <c r="BE14" s="18"/>
      <c r="BF14" s="18"/>
      <c r="BG14" s="31"/>
      <c r="BH14" s="31"/>
      <c r="BI14" s="31"/>
      <c r="BJ14" s="31"/>
      <c r="BK14" s="31"/>
      <c r="BL14" s="31"/>
      <c r="BM14" s="32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>
        <v>0.0</v>
      </c>
      <c r="CJ14" s="15">
        <v>0.0</v>
      </c>
      <c r="CK14" s="15">
        <v>0.0</v>
      </c>
      <c r="CL14" s="15">
        <v>0.0</v>
      </c>
      <c r="CM14" s="15">
        <v>0.0</v>
      </c>
      <c r="CN14" s="15">
        <v>0.0</v>
      </c>
      <c r="CO14" s="15">
        <v>0.0</v>
      </c>
      <c r="CP14" s="15">
        <v>1.0</v>
      </c>
      <c r="CQ14" s="15">
        <v>1.0</v>
      </c>
      <c r="CR14" s="15">
        <v>-1.0</v>
      </c>
      <c r="CS14" s="15">
        <v>0.0</v>
      </c>
      <c r="CT14" s="15">
        <v>0.0</v>
      </c>
      <c r="CU14" s="15">
        <v>0.0</v>
      </c>
      <c r="CV14" s="15">
        <v>1.0</v>
      </c>
      <c r="CW14" s="15">
        <v>1.0</v>
      </c>
      <c r="CX14" s="15">
        <v>1.0</v>
      </c>
      <c r="CY14" s="15">
        <v>0.0</v>
      </c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ht="14.25" customHeight="1">
      <c r="A15" s="15">
        <f t="shared" si="21"/>
        <v>97.5</v>
      </c>
      <c r="B15" s="16" t="s">
        <v>124</v>
      </c>
      <c r="C15" s="17" t="s">
        <v>80</v>
      </c>
      <c r="D15" s="16">
        <v>14.0</v>
      </c>
      <c r="E15" s="16" t="s">
        <v>81</v>
      </c>
      <c r="F15" s="16">
        <v>153.8</v>
      </c>
      <c r="G15" s="16" t="str">
        <f>IF(OR(E15="",F15=""),"",IF(LEFT(E15,1)="M",VLOOKUP(F15,[1]Setup!$J$9:$K$23,2,TRUE),VLOOKUP(F15,[1]Setup!$L$9:$M$23,2,TRUE)))</f>
        <v>#ERROR!</v>
      </c>
      <c r="H15" s="16" t="str">
        <f>IF(F15="",0,VLOOKUP(AL15,[1]DATA!$L$2:$N$1910,IF(LEFT(E15,1)="F",3,2)))</f>
        <v>#ERROR!</v>
      </c>
      <c r="I15" s="16"/>
      <c r="J15" s="16"/>
      <c r="K15" s="20">
        <v>0.0</v>
      </c>
      <c r="L15" s="20"/>
      <c r="M15" s="20"/>
      <c r="N15" s="20"/>
      <c r="O15" s="17">
        <f t="shared" si="2"/>
        <v>0</v>
      </c>
      <c r="P15" s="21"/>
      <c r="Q15" s="20">
        <v>0.0</v>
      </c>
      <c r="R15" s="20"/>
      <c r="S15" s="20"/>
      <c r="T15" s="20"/>
      <c r="U15" s="17">
        <f t="shared" si="3"/>
        <v>0</v>
      </c>
      <c r="V15" s="17">
        <f t="shared" si="4"/>
        <v>0</v>
      </c>
      <c r="W15" s="20">
        <v>97.5</v>
      </c>
      <c r="X15" s="20">
        <v>105.0</v>
      </c>
      <c r="Y15" s="20">
        <v>115.0</v>
      </c>
      <c r="Z15" s="20"/>
      <c r="AA15" s="17">
        <f t="shared" si="5"/>
        <v>115</v>
      </c>
      <c r="AB15" s="17" t="str">
        <f t="shared" si="6"/>
        <v>#REF!</v>
      </c>
      <c r="AC15" s="33" t="str">
        <f t="shared" si="7"/>
        <v>#REF!</v>
      </c>
      <c r="AD15" s="33" t="str">
        <f>IF(OR(AB15=0,D15="",AND(D15&lt;40,D15&gt;22)),0,VLOOKUP($D15,[1]DATA!$A$2:$B$53,2,TRUE)*AC15)</f>
        <v>#ERROR!</v>
      </c>
      <c r="AE15" s="24" t="str">
        <f>IF(E15="","",OFFSET([1]Setup!$Q$1,MATCH(E15,[1]Setup!O:O,0)-1,0))</f>
        <v>#ERROR!</v>
      </c>
      <c r="AF15" s="17" t="str">
        <f t="shared" si="8"/>
        <v>#REF!</v>
      </c>
      <c r="AG15" s="16" t="str">
        <f>IF(OR(AB15=0),0,VLOOKUP(AU15,[1]Setup!$S$6:$T$15,2,TRUE))</f>
        <v>#ERROR!</v>
      </c>
      <c r="AH15" s="25" t="s">
        <v>59</v>
      </c>
      <c r="AI15" s="25">
        <v>1.0</v>
      </c>
      <c r="AJ15" s="26" t="s">
        <v>60</v>
      </c>
      <c r="AK15" s="18" t="str">
        <f t="shared" si="9"/>
        <v>#N/A</v>
      </c>
      <c r="AL15" s="16">
        <f t="shared" si="10"/>
        <v>69.8</v>
      </c>
      <c r="AM15" s="36">
        <f t="shared" si="11"/>
        <v>0</v>
      </c>
      <c r="AN15" s="16" t="str">
        <f t="shared" si="12"/>
        <v>M</v>
      </c>
      <c r="AO15" s="16"/>
      <c r="AP15" s="15" t="str">
        <f t="shared" si="13"/>
        <v>#REF!</v>
      </c>
      <c r="AQ15" s="27">
        <f t="shared" si="14"/>
        <v>0</v>
      </c>
      <c r="AR15" s="16" t="str">
        <f t="shared" si="15"/>
        <v>#REF!</v>
      </c>
      <c r="AS15" s="28">
        <f t="shared" si="16"/>
        <v>0</v>
      </c>
      <c r="AT15" s="29" t="str">
        <f t="shared" si="17"/>
        <v>#REF!</v>
      </c>
      <c r="AU15" s="29" t="str">
        <f t="shared" si="18"/>
        <v>#REF!</v>
      </c>
      <c r="AV15" s="30">
        <f t="shared" si="19"/>
        <v>153.8</v>
      </c>
      <c r="AW15" s="16">
        <f t="shared" si="20"/>
        <v>51</v>
      </c>
      <c r="AX15" s="27" t="str">
        <f>IF(OR(E15="",F15="",ISERROR(AE15)),0,(100000000*MATCH(E15,INDIRECT(#REF!),0)+IF(AE15=1,(16-IF(AN15="M",MATCH(G15,[1]Setup!$K$9:$K$23,0),MATCH(G15,[1]Setup!$M$9:$M$23)))*1000000,0)+IF(AB15&gt;0,IF(AE15=1,RANK(AB15,AB:AB,-1)*1000+AW15,IF(AE15=2,AC15,AD15)),0)))</f>
        <v>#ERROR!</v>
      </c>
      <c r="AY15" s="35" t="s">
        <v>55</v>
      </c>
      <c r="AZ15" s="16"/>
      <c r="BA15" s="35">
        <v>115.0</v>
      </c>
      <c r="BB15" s="18"/>
      <c r="BC15" s="18"/>
      <c r="BD15" s="18"/>
      <c r="BE15" s="18"/>
      <c r="BF15" s="18"/>
      <c r="BG15" s="31"/>
      <c r="BH15" s="31"/>
      <c r="BI15" s="31"/>
      <c r="BJ15" s="31"/>
      <c r="BK15" s="31"/>
      <c r="BL15" s="31"/>
      <c r="BM15" s="32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>
        <v>0.0</v>
      </c>
      <c r="CJ15" s="15">
        <v>0.0</v>
      </c>
      <c r="CK15" s="15">
        <v>0.0</v>
      </c>
      <c r="CL15" s="15">
        <v>0.0</v>
      </c>
      <c r="CM15" s="15">
        <v>0.0</v>
      </c>
      <c r="CN15" s="15">
        <v>0.0</v>
      </c>
      <c r="CO15" s="15">
        <v>0.0</v>
      </c>
      <c r="CP15" s="15">
        <v>0.0</v>
      </c>
      <c r="CQ15" s="15">
        <v>0.0</v>
      </c>
      <c r="CR15" s="15">
        <v>0.0</v>
      </c>
      <c r="CS15" s="15">
        <v>0.0</v>
      </c>
      <c r="CT15" s="15">
        <v>0.0</v>
      </c>
      <c r="CU15" s="15">
        <v>0.0</v>
      </c>
      <c r="CV15" s="15">
        <v>1.0</v>
      </c>
      <c r="CW15" s="15">
        <v>1.0</v>
      </c>
      <c r="CX15" s="15">
        <v>1.0</v>
      </c>
      <c r="CY15" s="15">
        <v>0.0</v>
      </c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</row>
    <row r="16" ht="14.25" customHeight="1">
      <c r="A16" s="15">
        <f t="shared" si="21"/>
        <v>107.5</v>
      </c>
      <c r="B16" s="16" t="s">
        <v>124</v>
      </c>
      <c r="C16" s="17" t="s">
        <v>154</v>
      </c>
      <c r="D16" s="16">
        <v>23.0</v>
      </c>
      <c r="E16" s="16" t="s">
        <v>126</v>
      </c>
      <c r="F16" s="16">
        <v>109.2</v>
      </c>
      <c r="G16" s="16" t="str">
        <f>IF(OR(E16="",F16=""),"",IF(LEFT(E16,1)="M",VLOOKUP(F16,[1]Setup!$J$9:$K$23,2,TRUE),VLOOKUP(F16,[1]Setup!$L$9:$M$23,2,TRUE)))</f>
        <v>#ERROR!</v>
      </c>
      <c r="H16" s="16" t="str">
        <f>IF(F16="",0,VLOOKUP(AL16,[1]DATA!$L$2:$N$1910,IF(LEFT(E16,1)="F",3,2)))</f>
        <v>#ERROR!</v>
      </c>
      <c r="I16" s="16"/>
      <c r="J16" s="16" t="s">
        <v>155</v>
      </c>
      <c r="K16" s="20">
        <v>102.5</v>
      </c>
      <c r="L16" s="20">
        <v>115.0</v>
      </c>
      <c r="M16" s="20">
        <v>125.0</v>
      </c>
      <c r="N16" s="20"/>
      <c r="O16" s="17">
        <f t="shared" si="2"/>
        <v>125</v>
      </c>
      <c r="P16" s="21" t="s">
        <v>66</v>
      </c>
      <c r="Q16" s="20">
        <v>-55.0</v>
      </c>
      <c r="R16" s="20">
        <v>57.5</v>
      </c>
      <c r="S16" s="20">
        <v>-62.5</v>
      </c>
      <c r="T16" s="20"/>
      <c r="U16" s="17">
        <f t="shared" si="3"/>
        <v>57.5</v>
      </c>
      <c r="V16" s="17">
        <f t="shared" si="4"/>
        <v>182.5</v>
      </c>
      <c r="W16" s="20">
        <v>107.5</v>
      </c>
      <c r="X16" s="20">
        <v>120.0</v>
      </c>
      <c r="Y16" s="20">
        <v>-130.0</v>
      </c>
      <c r="Z16" s="20"/>
      <c r="AA16" s="17">
        <f t="shared" si="5"/>
        <v>120</v>
      </c>
      <c r="AB16" s="17" t="str">
        <f t="shared" si="6"/>
        <v>#REF!</v>
      </c>
      <c r="AC16" s="33" t="str">
        <f t="shared" si="7"/>
        <v>#REF!</v>
      </c>
      <c r="AD16" s="33" t="str">
        <f>IF(OR(AB16=0,D16="",AND(D16&lt;40,D16&gt;22)),0,VLOOKUP($D16,[1]DATA!$A$2:$B$53,2,TRUE)*AC16)</f>
        <v>#ERROR!</v>
      </c>
      <c r="AE16" s="24" t="str">
        <f>IF(E16="","",OFFSET([1]Setup!$Q$1,MATCH(E16,[1]Setup!O:O,0)-1,0))</f>
        <v>#ERROR!</v>
      </c>
      <c r="AF16" s="17" t="str">
        <f t="shared" si="8"/>
        <v>#REF!</v>
      </c>
      <c r="AG16" s="16" t="str">
        <f>IF(OR(AB16=0),0,VLOOKUP(AU16,[1]Setup!$S$6:$T$15,2,TRUE))</f>
        <v>#ERROR!</v>
      </c>
      <c r="AH16" s="25" t="s">
        <v>200</v>
      </c>
      <c r="AI16" s="25">
        <v>1.0</v>
      </c>
      <c r="AJ16" s="26" t="s">
        <v>60</v>
      </c>
      <c r="AK16" s="18" t="str">
        <f t="shared" si="9"/>
        <v>#N/A</v>
      </c>
      <c r="AL16" s="16">
        <f t="shared" si="10"/>
        <v>49.5</v>
      </c>
      <c r="AM16" s="16">
        <f t="shared" si="11"/>
        <v>302.5</v>
      </c>
      <c r="AN16" s="16" t="str">
        <f t="shared" si="12"/>
        <v>F</v>
      </c>
      <c r="AO16" s="16"/>
      <c r="AP16" s="15" t="str">
        <f t="shared" si="13"/>
        <v>#REF!</v>
      </c>
      <c r="AQ16" s="27">
        <f t="shared" si="14"/>
        <v>0</v>
      </c>
      <c r="AR16" s="16" t="str">
        <f t="shared" si="15"/>
        <v>#REF!</v>
      </c>
      <c r="AS16" s="28">
        <f t="shared" si="16"/>
        <v>0</v>
      </c>
      <c r="AT16" s="29" t="str">
        <f t="shared" si="17"/>
        <v>#REF!</v>
      </c>
      <c r="AU16" s="29" t="str">
        <f t="shared" si="18"/>
        <v>#REF!</v>
      </c>
      <c r="AV16" s="30">
        <f t="shared" si="19"/>
        <v>109.2</v>
      </c>
      <c r="AW16" s="16">
        <f t="shared" si="20"/>
        <v>60</v>
      </c>
      <c r="AX16" s="27" t="str">
        <f>IF(OR(E16="",F16="",ISERROR(AE16)),0,(100000000*MATCH(E16,INDIRECT(#REF!),0)+IF(AE16=1,(16-IF(AN16="M",MATCH(G16,[1]Setup!$K$9:$K$23,0),MATCH(G16,[1]Setup!$M$9:$M$23)))*1000000,0)+IF(AB16&gt;0,IF(AE16=1,RANK(AB16,AB:AB,-1)*1000+AW16,IF(AE16=2,AC16,AD16)),0)))</f>
        <v>#ERROR!</v>
      </c>
      <c r="AY16" s="35"/>
      <c r="AZ16" s="16"/>
      <c r="BA16" s="35"/>
      <c r="BB16" s="18"/>
      <c r="BC16" s="18"/>
      <c r="BD16" s="18"/>
      <c r="BE16" s="18"/>
      <c r="BF16" s="18"/>
      <c r="BG16" s="31"/>
      <c r="BH16" s="31"/>
      <c r="BI16" s="31"/>
      <c r="BJ16" s="31"/>
      <c r="BK16" s="31"/>
      <c r="BL16" s="31"/>
      <c r="BM16" s="32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>
        <v>0.0</v>
      </c>
      <c r="CJ16" s="15">
        <v>1.0</v>
      </c>
      <c r="CK16" s="15">
        <v>1.0</v>
      </c>
      <c r="CL16" s="15">
        <v>1.0</v>
      </c>
      <c r="CM16" s="15">
        <v>0.0</v>
      </c>
      <c r="CN16" s="15">
        <v>0.0</v>
      </c>
      <c r="CO16" s="15">
        <v>0.0</v>
      </c>
      <c r="CP16" s="15">
        <v>-1.0</v>
      </c>
      <c r="CQ16" s="15">
        <v>1.0</v>
      </c>
      <c r="CR16" s="15">
        <v>-1.0</v>
      </c>
      <c r="CS16" s="15">
        <v>0.0</v>
      </c>
      <c r="CT16" s="15">
        <v>0.0</v>
      </c>
      <c r="CU16" s="15">
        <v>0.0</v>
      </c>
      <c r="CV16" s="15">
        <v>1.0</v>
      </c>
      <c r="CW16" s="15">
        <v>1.0</v>
      </c>
      <c r="CX16" s="15">
        <v>-1.0</v>
      </c>
      <c r="CY16" s="15">
        <v>0.0</v>
      </c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</row>
    <row r="17" ht="14.25" customHeight="1">
      <c r="A17" s="15">
        <f t="shared" si="21"/>
        <v>107.5</v>
      </c>
      <c r="B17" s="16" t="s">
        <v>124</v>
      </c>
      <c r="C17" s="17" t="s">
        <v>172</v>
      </c>
      <c r="D17" s="16">
        <v>24.0</v>
      </c>
      <c r="E17" s="16" t="s">
        <v>126</v>
      </c>
      <c r="F17" s="16">
        <v>143.0</v>
      </c>
      <c r="G17" s="16" t="str">
        <f>IF(OR(E17="",F17=""),"",IF(LEFT(E17,1)="M",VLOOKUP(F17,[1]Setup!$J$9:$K$23,2,TRUE),VLOOKUP(F17,[1]Setup!$L$9:$M$23,2,TRUE)))</f>
        <v>#ERROR!</v>
      </c>
      <c r="H17" s="16" t="str">
        <f>IF(F17="",0,VLOOKUP(AL17,[1]DATA!$L$2:$N$1910,IF(LEFT(E17,1)="F",3,2)))</f>
        <v>#ERROR!</v>
      </c>
      <c r="I17" s="16"/>
      <c r="J17" s="16" t="s">
        <v>65</v>
      </c>
      <c r="K17" s="20">
        <v>107.5</v>
      </c>
      <c r="L17" s="20">
        <v>122.5</v>
      </c>
      <c r="M17" s="20">
        <v>137.5</v>
      </c>
      <c r="N17" s="20"/>
      <c r="O17" s="17">
        <f t="shared" si="2"/>
        <v>137.5</v>
      </c>
      <c r="P17" s="21" t="s">
        <v>66</v>
      </c>
      <c r="Q17" s="20">
        <v>55.0</v>
      </c>
      <c r="R17" s="20">
        <v>62.5</v>
      </c>
      <c r="S17" s="20">
        <v>-70.0</v>
      </c>
      <c r="T17" s="20"/>
      <c r="U17" s="17">
        <f t="shared" si="3"/>
        <v>62.5</v>
      </c>
      <c r="V17" s="17">
        <f t="shared" si="4"/>
        <v>200</v>
      </c>
      <c r="W17" s="20">
        <v>107.5</v>
      </c>
      <c r="X17" s="20">
        <v>125.0</v>
      </c>
      <c r="Y17" s="20">
        <v>-137.5</v>
      </c>
      <c r="Z17" s="20"/>
      <c r="AA17" s="17">
        <f t="shared" si="5"/>
        <v>125</v>
      </c>
      <c r="AB17" s="17" t="str">
        <f t="shared" si="6"/>
        <v>#REF!</v>
      </c>
      <c r="AC17" s="33" t="str">
        <f t="shared" si="7"/>
        <v>#REF!</v>
      </c>
      <c r="AD17" s="33" t="str">
        <f>IF(OR(AB17=0,D17="",AND(D17&lt;40,D17&gt;22)),0,VLOOKUP($D17,[1]DATA!$A$2:$B$53,2,TRUE)*AC17)</f>
        <v>#ERROR!</v>
      </c>
      <c r="AE17" s="24" t="str">
        <f>IF(E17="","",OFFSET([1]Setup!$Q$1,MATCH(E17,[1]Setup!O:O,0)-1,0))</f>
        <v>#ERROR!</v>
      </c>
      <c r="AF17" s="17" t="str">
        <f t="shared" si="8"/>
        <v>#REF!</v>
      </c>
      <c r="AG17" s="16" t="str">
        <f>IF(OR(AB17=0),0,VLOOKUP(AU17,[1]Setup!$S$6:$T$15,2,TRUE))</f>
        <v>#ERROR!</v>
      </c>
      <c r="AH17" s="25" t="s">
        <v>200</v>
      </c>
      <c r="AI17" s="25">
        <v>1.0</v>
      </c>
      <c r="AJ17" s="26" t="s">
        <v>60</v>
      </c>
      <c r="AK17" s="18" t="str">
        <f t="shared" si="9"/>
        <v>#N/A</v>
      </c>
      <c r="AL17" s="16">
        <f t="shared" si="10"/>
        <v>64.9</v>
      </c>
      <c r="AM17" s="16">
        <f t="shared" si="11"/>
        <v>325</v>
      </c>
      <c r="AN17" s="16" t="str">
        <f t="shared" si="12"/>
        <v>F</v>
      </c>
      <c r="AO17" s="16"/>
      <c r="AP17" s="15" t="str">
        <f t="shared" si="13"/>
        <v>#REF!</v>
      </c>
      <c r="AQ17" s="27">
        <f t="shared" si="14"/>
        <v>0</v>
      </c>
      <c r="AR17" s="16" t="str">
        <f t="shared" si="15"/>
        <v>#REF!</v>
      </c>
      <c r="AS17" s="28">
        <f t="shared" si="16"/>
        <v>0</v>
      </c>
      <c r="AT17" s="29" t="str">
        <f t="shared" si="17"/>
        <v>#REF!</v>
      </c>
      <c r="AU17" s="29" t="str">
        <f t="shared" si="18"/>
        <v>#REF!</v>
      </c>
      <c r="AV17" s="30">
        <f t="shared" si="19"/>
        <v>143</v>
      </c>
      <c r="AW17" s="16">
        <f t="shared" si="20"/>
        <v>55</v>
      </c>
      <c r="AX17" s="27" t="str">
        <f>IF(OR(E17="",F17="",ISERROR(AE17)),0,(100000000*MATCH(E17,INDIRECT(#REF!),0)+IF(AE17=1,(16-IF(AN17="M",MATCH(G17,[1]Setup!$K$9:$K$23,0),MATCH(G17,[1]Setup!$M$9:$M$23)))*1000000,0)+IF(AB17&gt;0,IF(AE17=1,RANK(AB17,AB:AB,-1)*1000+AW17,IF(AE17=2,AC17,AD17)),0)))</f>
        <v>#ERROR!</v>
      </c>
      <c r="AY17" s="35"/>
      <c r="AZ17" s="16"/>
      <c r="BA17" s="35"/>
      <c r="BB17" s="18"/>
      <c r="BC17" s="18"/>
      <c r="BD17" s="18"/>
      <c r="BE17" s="18"/>
      <c r="BF17" s="18"/>
      <c r="BG17" s="31"/>
      <c r="BH17" s="31"/>
      <c r="BI17" s="31"/>
      <c r="BJ17" s="31"/>
      <c r="BK17" s="31"/>
      <c r="BL17" s="31"/>
      <c r="BM17" s="32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>
        <v>0.0</v>
      </c>
      <c r="CJ17" s="15">
        <v>1.0</v>
      </c>
      <c r="CK17" s="15">
        <v>1.0</v>
      </c>
      <c r="CL17" s="15">
        <v>1.0</v>
      </c>
      <c r="CM17" s="15">
        <v>0.0</v>
      </c>
      <c r="CN17" s="15">
        <v>0.0</v>
      </c>
      <c r="CO17" s="15">
        <v>0.0</v>
      </c>
      <c r="CP17" s="15">
        <v>1.0</v>
      </c>
      <c r="CQ17" s="15">
        <v>1.0</v>
      </c>
      <c r="CR17" s="15">
        <v>-1.0</v>
      </c>
      <c r="CS17" s="15">
        <v>0.0</v>
      </c>
      <c r="CT17" s="15">
        <v>0.0</v>
      </c>
      <c r="CU17" s="15">
        <v>0.0</v>
      </c>
      <c r="CV17" s="15">
        <v>1.0</v>
      </c>
      <c r="CW17" s="15">
        <v>1.0</v>
      </c>
      <c r="CX17" s="15">
        <v>-1.0</v>
      </c>
      <c r="CY17" s="15">
        <v>0.0</v>
      </c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</row>
    <row r="18" ht="14.25" customHeight="1">
      <c r="A18" s="15">
        <f t="shared" si="21"/>
        <v>110</v>
      </c>
      <c r="B18" s="16" t="s">
        <v>124</v>
      </c>
      <c r="C18" s="17" t="s">
        <v>186</v>
      </c>
      <c r="D18" s="16">
        <v>25.0</v>
      </c>
      <c r="E18" s="16" t="s">
        <v>126</v>
      </c>
      <c r="F18" s="16">
        <v>178.4</v>
      </c>
      <c r="G18" s="16" t="str">
        <f>IF(OR(E18="",F18=""),"",IF(LEFT(E18,1)="M",VLOOKUP(F18,[1]Setup!$J$9:$K$23,2,TRUE),VLOOKUP(F18,[1]Setup!$L$9:$M$23,2,TRUE)))</f>
        <v>#ERROR!</v>
      </c>
      <c r="H18" s="16" t="str">
        <f>IF(F18="",0,VLOOKUP(AL18,[1]DATA!$L$2:$N$1910,IF(LEFT(E18,1)="F",3,2)))</f>
        <v>#ERROR!</v>
      </c>
      <c r="I18" s="16"/>
      <c r="J18" s="16" t="s">
        <v>65</v>
      </c>
      <c r="K18" s="20">
        <v>82.5</v>
      </c>
      <c r="L18" s="20">
        <v>-97.5</v>
      </c>
      <c r="M18" s="20">
        <v>-100.0</v>
      </c>
      <c r="N18" s="20"/>
      <c r="O18" s="17">
        <f t="shared" si="2"/>
        <v>82.5</v>
      </c>
      <c r="P18" s="21" t="s">
        <v>66</v>
      </c>
      <c r="Q18" s="20">
        <v>40.0</v>
      </c>
      <c r="R18" s="20">
        <v>45.0</v>
      </c>
      <c r="S18" s="20">
        <v>-50.0</v>
      </c>
      <c r="T18" s="20"/>
      <c r="U18" s="17">
        <f t="shared" si="3"/>
        <v>45</v>
      </c>
      <c r="V18" s="17">
        <f t="shared" si="4"/>
        <v>127.5</v>
      </c>
      <c r="W18" s="20">
        <v>110.0</v>
      </c>
      <c r="X18" s="20">
        <v>117.5</v>
      </c>
      <c r="Y18" s="20">
        <v>-127.5</v>
      </c>
      <c r="Z18" s="20"/>
      <c r="AA18" s="17">
        <f t="shared" si="5"/>
        <v>117.5</v>
      </c>
      <c r="AB18" s="17" t="str">
        <f t="shared" si="6"/>
        <v>#REF!</v>
      </c>
      <c r="AC18" s="33" t="str">
        <f t="shared" si="7"/>
        <v>#REF!</v>
      </c>
      <c r="AD18" s="33" t="str">
        <f>IF(OR(AB18=0,D18="",AND(D18&lt;40,D18&gt;22)),0,VLOOKUP($D18,[1]DATA!$A$2:$B$53,2,TRUE)*AC18)</f>
        <v>#ERROR!</v>
      </c>
      <c r="AE18" s="24" t="str">
        <f>IF(E18="","",OFFSET([1]Setup!$Q$1,MATCH(E18,[1]Setup!O:O,0)-1,0))</f>
        <v>#ERROR!</v>
      </c>
      <c r="AF18" s="17" t="str">
        <f t="shared" si="8"/>
        <v>#REF!</v>
      </c>
      <c r="AG18" s="16" t="str">
        <f>IF(OR(AB18=0),0,VLOOKUP(AU18,[1]Setup!$S$6:$T$15,2,TRUE))</f>
        <v>#ERROR!</v>
      </c>
      <c r="AH18" s="25" t="s">
        <v>59</v>
      </c>
      <c r="AI18" s="25">
        <v>1.0</v>
      </c>
      <c r="AJ18" s="26" t="s">
        <v>60</v>
      </c>
      <c r="AK18" s="18" t="str">
        <f t="shared" si="9"/>
        <v>#N/A</v>
      </c>
      <c r="AL18" s="16">
        <f t="shared" si="10"/>
        <v>80.9</v>
      </c>
      <c r="AM18" s="16">
        <f t="shared" si="11"/>
        <v>245</v>
      </c>
      <c r="AN18" s="16" t="str">
        <f t="shared" si="12"/>
        <v>F</v>
      </c>
      <c r="AO18" s="16"/>
      <c r="AP18" s="15" t="str">
        <f t="shared" si="13"/>
        <v>#REF!</v>
      </c>
      <c r="AQ18" s="27">
        <f t="shared" si="14"/>
        <v>0</v>
      </c>
      <c r="AR18" s="16" t="str">
        <f t="shared" si="15"/>
        <v>#REF!</v>
      </c>
      <c r="AS18" s="28">
        <f t="shared" si="16"/>
        <v>0</v>
      </c>
      <c r="AT18" s="29" t="str">
        <f t="shared" si="17"/>
        <v>#REF!</v>
      </c>
      <c r="AU18" s="29" t="str">
        <f t="shared" si="18"/>
        <v>#REF!</v>
      </c>
      <c r="AV18" s="30">
        <f t="shared" si="19"/>
        <v>178.4</v>
      </c>
      <c r="AW18" s="16">
        <f t="shared" si="20"/>
        <v>40</v>
      </c>
      <c r="AX18" s="27" t="str">
        <f>IF(OR(E18="",F18="",ISERROR(AE18)),0,(100000000*MATCH(E18,INDIRECT(#REF!),0)+IF(AE18=1,(16-IF(AN18="M",MATCH(G18,[1]Setup!$K$9:$K$23,0),MATCH(G18,[1]Setup!$M$9:$M$23)))*1000000,0)+IF(AB18&gt;0,IF(AE18=1,RANK(AB18,AB:AB,-1)*1000+AW18,IF(AE18=2,AC18,AD18)),0)))</f>
        <v>#ERROR!</v>
      </c>
      <c r="AY18" s="35"/>
      <c r="AZ18" s="16"/>
      <c r="BA18" s="35"/>
      <c r="BB18" s="18"/>
      <c r="BC18" s="18"/>
      <c r="BD18" s="18"/>
      <c r="BE18" s="18"/>
      <c r="BF18" s="18"/>
      <c r="BG18" s="31"/>
      <c r="BH18" s="31"/>
      <c r="BI18" s="31"/>
      <c r="BJ18" s="31"/>
      <c r="BK18" s="31"/>
      <c r="BL18" s="31"/>
      <c r="BM18" s="32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>
        <v>0.0</v>
      </c>
      <c r="CJ18" s="15">
        <v>1.0</v>
      </c>
      <c r="CK18" s="15">
        <v>-1.0</v>
      </c>
      <c r="CL18" s="15">
        <v>-1.0</v>
      </c>
      <c r="CM18" s="15">
        <v>0.0</v>
      </c>
      <c r="CN18" s="15">
        <v>0.0</v>
      </c>
      <c r="CO18" s="15">
        <v>0.0</v>
      </c>
      <c r="CP18" s="15">
        <v>1.0</v>
      </c>
      <c r="CQ18" s="15">
        <v>1.0</v>
      </c>
      <c r="CR18" s="15">
        <v>-1.0</v>
      </c>
      <c r="CS18" s="15">
        <v>0.0</v>
      </c>
      <c r="CT18" s="15">
        <v>0.0</v>
      </c>
      <c r="CU18" s="15">
        <v>0.0</v>
      </c>
      <c r="CV18" s="15">
        <v>1.0</v>
      </c>
      <c r="CW18" s="15">
        <v>1.0</v>
      </c>
      <c r="CX18" s="15">
        <v>-1.0</v>
      </c>
      <c r="CY18" s="15">
        <v>0.0</v>
      </c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ht="14.25" customHeight="1">
      <c r="A19" s="15">
        <f t="shared" si="21"/>
        <v>112.5</v>
      </c>
      <c r="B19" s="16" t="s">
        <v>124</v>
      </c>
      <c r="C19" s="17" t="s">
        <v>182</v>
      </c>
      <c r="D19" s="16">
        <v>46.0</v>
      </c>
      <c r="E19" s="16" t="s">
        <v>70</v>
      </c>
      <c r="F19" s="16">
        <v>176.0</v>
      </c>
      <c r="G19" s="16" t="str">
        <f>IF(OR(E19="",F19=""),"",IF(LEFT(E19,1)="M",VLOOKUP(F19,[1]Setup!$J$9:$K$23,2,TRUE),VLOOKUP(F19,[1]Setup!$L$9:$M$23,2,TRUE)))</f>
        <v>#ERROR!</v>
      </c>
      <c r="H19" s="16" t="str">
        <f>IF(F19="",0,VLOOKUP(AL19,[1]DATA!$L$2:$N$1910,IF(LEFT(E19,1)="F",3,2)))</f>
        <v>#ERROR!</v>
      </c>
      <c r="I19" s="16"/>
      <c r="J19" s="16" t="s">
        <v>65</v>
      </c>
      <c r="K19" s="20">
        <v>82.5</v>
      </c>
      <c r="L19" s="20">
        <v>97.5</v>
      </c>
      <c r="M19" s="20">
        <v>-100.0</v>
      </c>
      <c r="N19" s="20"/>
      <c r="O19" s="17">
        <f t="shared" si="2"/>
        <v>97.5</v>
      </c>
      <c r="P19" s="21" t="s">
        <v>66</v>
      </c>
      <c r="Q19" s="20">
        <v>45.0</v>
      </c>
      <c r="R19" s="20">
        <v>50.0</v>
      </c>
      <c r="S19" s="20">
        <v>-55.0</v>
      </c>
      <c r="T19" s="20"/>
      <c r="U19" s="17">
        <f t="shared" si="3"/>
        <v>50</v>
      </c>
      <c r="V19" s="17">
        <f t="shared" si="4"/>
        <v>147.5</v>
      </c>
      <c r="W19" s="20">
        <v>112.5</v>
      </c>
      <c r="X19" s="20">
        <v>122.5</v>
      </c>
      <c r="Y19" s="20">
        <v>127.5</v>
      </c>
      <c r="Z19" s="20"/>
      <c r="AA19" s="17">
        <f t="shared" si="5"/>
        <v>127.5</v>
      </c>
      <c r="AB19" s="17" t="str">
        <f t="shared" si="6"/>
        <v>#REF!</v>
      </c>
      <c r="AC19" s="33" t="str">
        <f t="shared" si="7"/>
        <v>#REF!</v>
      </c>
      <c r="AD19" s="33" t="str">
        <f>IF(OR(AB19=0,D19="",AND(D19&lt;40,D19&gt;22)),0,VLOOKUP($D19,[1]DATA!$A$2:$B$53,2,TRUE)*AC19)</f>
        <v>#ERROR!</v>
      </c>
      <c r="AE19" s="24" t="str">
        <f>IF(E19="","",OFFSET([1]Setup!$Q$1,MATCH(E19,[1]Setup!O:O,0)-1,0))</f>
        <v>#ERROR!</v>
      </c>
      <c r="AF19" s="17" t="str">
        <f t="shared" si="8"/>
        <v>#REF!</v>
      </c>
      <c r="AG19" s="16" t="str">
        <f>IF(OR(AB19=0),0,VLOOKUP(AU19,[1]Setup!$S$6:$T$15,2,TRUE))</f>
        <v>#ERROR!</v>
      </c>
      <c r="AH19" s="25" t="s">
        <v>200</v>
      </c>
      <c r="AI19" s="25">
        <v>1.07</v>
      </c>
      <c r="AJ19" s="26" t="s">
        <v>60</v>
      </c>
      <c r="AK19" s="18" t="str">
        <f t="shared" si="9"/>
        <v>#N/A</v>
      </c>
      <c r="AL19" s="16">
        <f t="shared" si="10"/>
        <v>79.8</v>
      </c>
      <c r="AM19" s="16">
        <f t="shared" si="11"/>
        <v>275</v>
      </c>
      <c r="AN19" s="16" t="str">
        <f t="shared" si="12"/>
        <v>F</v>
      </c>
      <c r="AO19" s="16"/>
      <c r="AP19" s="15" t="str">
        <f t="shared" si="13"/>
        <v>#REF!</v>
      </c>
      <c r="AQ19" s="27">
        <f t="shared" si="14"/>
        <v>0</v>
      </c>
      <c r="AR19" s="16" t="str">
        <f t="shared" si="15"/>
        <v>#REF!</v>
      </c>
      <c r="AS19" s="28">
        <f t="shared" si="16"/>
        <v>0</v>
      </c>
      <c r="AT19" s="29" t="str">
        <f t="shared" si="17"/>
        <v>#REF!</v>
      </c>
      <c r="AU19" s="29" t="str">
        <f t="shared" si="18"/>
        <v>#REF!</v>
      </c>
      <c r="AV19" s="30">
        <f t="shared" si="19"/>
        <v>176</v>
      </c>
      <c r="AW19" s="16">
        <f t="shared" si="20"/>
        <v>41</v>
      </c>
      <c r="AX19" s="27" t="str">
        <f>IF(OR(E19="",F19="",ISERROR(AE19)),0,(100000000*MATCH(E19,INDIRECT(#REF!),0)+IF(AE19=1,(16-IF(AN19="M",MATCH(G19,[1]Setup!$K$9:$K$23,0),MATCH(G19,[1]Setup!$M$9:$M$23)))*1000000,0)+IF(AB19&gt;0,IF(AE19=1,RANK(AB19,AB:AB,-1)*1000+AW19,IF(AE19=2,AC19,AD19)),0)))</f>
        <v>#ERROR!</v>
      </c>
      <c r="AY19" s="35"/>
      <c r="AZ19" s="16"/>
      <c r="BA19" s="35"/>
      <c r="BB19" s="18"/>
      <c r="BC19" s="18"/>
      <c r="BD19" s="18"/>
      <c r="BE19" s="18"/>
      <c r="BF19" s="18"/>
      <c r="BG19" s="31"/>
      <c r="BH19" s="31"/>
      <c r="BI19" s="31"/>
      <c r="BJ19" s="31"/>
      <c r="BK19" s="31"/>
      <c r="BL19" s="31"/>
      <c r="BM19" s="32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>
        <v>0.0</v>
      </c>
      <c r="CJ19" s="15">
        <v>1.0</v>
      </c>
      <c r="CK19" s="15">
        <v>1.0</v>
      </c>
      <c r="CL19" s="15">
        <v>-1.0</v>
      </c>
      <c r="CM19" s="15">
        <v>0.0</v>
      </c>
      <c r="CN19" s="15">
        <v>0.0</v>
      </c>
      <c r="CO19" s="15">
        <v>0.0</v>
      </c>
      <c r="CP19" s="15">
        <v>1.0</v>
      </c>
      <c r="CQ19" s="15">
        <v>1.0</v>
      </c>
      <c r="CR19" s="15">
        <v>-1.0</v>
      </c>
      <c r="CS19" s="15">
        <v>0.0</v>
      </c>
      <c r="CT19" s="15">
        <v>0.0</v>
      </c>
      <c r="CU19" s="15">
        <v>0.0</v>
      </c>
      <c r="CV19" s="15">
        <v>1.0</v>
      </c>
      <c r="CW19" s="15">
        <v>1.0</v>
      </c>
      <c r="CX19" s="15">
        <v>1.0</v>
      </c>
      <c r="CY19" s="15">
        <v>0.0</v>
      </c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</row>
    <row r="20" ht="14.25" customHeight="1">
      <c r="A20" s="15">
        <f t="shared" si="21"/>
        <v>120</v>
      </c>
      <c r="B20" s="16" t="s">
        <v>124</v>
      </c>
      <c r="C20" s="17" t="s">
        <v>161</v>
      </c>
      <c r="D20" s="16">
        <v>27.0</v>
      </c>
      <c r="E20" s="16" t="s">
        <v>126</v>
      </c>
      <c r="F20" s="16">
        <v>120.6</v>
      </c>
      <c r="G20" s="16" t="str">
        <f>IF(OR(E20="",F20=""),"",IF(LEFT(E20,1)="M",VLOOKUP(F20,[1]Setup!$J$9:$K$23,2,TRUE),VLOOKUP(F20,[1]Setup!$L$9:$M$23,2,TRUE)))</f>
        <v>#ERROR!</v>
      </c>
      <c r="H20" s="16" t="str">
        <f>IF(F20="",0,VLOOKUP(AL20,[1]DATA!$L$2:$N$1910,IF(LEFT(E20,1)="F",3,2)))</f>
        <v>#ERROR!</v>
      </c>
      <c r="I20" s="16"/>
      <c r="J20" s="16" t="s">
        <v>130</v>
      </c>
      <c r="K20" s="20">
        <v>80.0</v>
      </c>
      <c r="L20" s="20">
        <v>90.0</v>
      </c>
      <c r="M20" s="20">
        <v>100.0</v>
      </c>
      <c r="N20" s="20"/>
      <c r="O20" s="17">
        <f t="shared" si="2"/>
        <v>100</v>
      </c>
      <c r="P20" s="21"/>
      <c r="Q20" s="20">
        <v>70.0</v>
      </c>
      <c r="R20" s="20">
        <v>-75.0</v>
      </c>
      <c r="S20" s="20">
        <v>-75.0</v>
      </c>
      <c r="T20" s="20"/>
      <c r="U20" s="17">
        <f t="shared" si="3"/>
        <v>70</v>
      </c>
      <c r="V20" s="17">
        <f t="shared" si="4"/>
        <v>170</v>
      </c>
      <c r="W20" s="20">
        <v>120.0</v>
      </c>
      <c r="X20" s="20">
        <v>130.0</v>
      </c>
      <c r="Y20" s="20">
        <v>-137.5</v>
      </c>
      <c r="Z20" s="20"/>
      <c r="AA20" s="17">
        <f t="shared" si="5"/>
        <v>130</v>
      </c>
      <c r="AB20" s="17" t="str">
        <f t="shared" si="6"/>
        <v>#REF!</v>
      </c>
      <c r="AC20" s="33" t="str">
        <f t="shared" si="7"/>
        <v>#REF!</v>
      </c>
      <c r="AD20" s="33" t="str">
        <f>IF(OR(AB20=0,D20="",AND(D20&lt;40,D20&gt;22)),0,VLOOKUP($D20,[1]DATA!$A$2:$B$53,2,TRUE)*AC20)</f>
        <v>#ERROR!</v>
      </c>
      <c r="AE20" s="24" t="str">
        <f>IF(E20="","",OFFSET([1]Setup!$Q$1,MATCH(E20,[1]Setup!O:O,0)-1,0))</f>
        <v>#ERROR!</v>
      </c>
      <c r="AF20" s="17" t="str">
        <f t="shared" si="8"/>
        <v>#REF!</v>
      </c>
      <c r="AG20" s="16" t="str">
        <f>IF(OR(AB20=0),0,VLOOKUP(AU20,[1]Setup!$S$6:$T$15,2,TRUE))</f>
        <v>#ERROR!</v>
      </c>
      <c r="AH20" s="25" t="s">
        <v>59</v>
      </c>
      <c r="AI20" s="25">
        <v>1.0</v>
      </c>
      <c r="AJ20" s="26" t="s">
        <v>60</v>
      </c>
      <c r="AK20" s="18" t="str">
        <f t="shared" si="9"/>
        <v>#N/A</v>
      </c>
      <c r="AL20" s="16">
        <f t="shared" si="10"/>
        <v>54.7</v>
      </c>
      <c r="AM20" s="16">
        <f t="shared" si="11"/>
        <v>300</v>
      </c>
      <c r="AN20" s="16" t="str">
        <f t="shared" si="12"/>
        <v>F</v>
      </c>
      <c r="AO20" s="16"/>
      <c r="AP20" s="15" t="str">
        <f t="shared" si="13"/>
        <v>#REF!</v>
      </c>
      <c r="AQ20" s="27">
        <f t="shared" si="14"/>
        <v>0</v>
      </c>
      <c r="AR20" s="16" t="str">
        <f t="shared" si="15"/>
        <v>#REF!</v>
      </c>
      <c r="AS20" s="28">
        <f t="shared" si="16"/>
        <v>0</v>
      </c>
      <c r="AT20" s="29" t="str">
        <f t="shared" si="17"/>
        <v>#REF!</v>
      </c>
      <c r="AU20" s="29" t="str">
        <f t="shared" si="18"/>
        <v>#REF!</v>
      </c>
      <c r="AV20" s="30">
        <f t="shared" si="19"/>
        <v>120.6</v>
      </c>
      <c r="AW20" s="16">
        <f t="shared" si="20"/>
        <v>59</v>
      </c>
      <c r="AX20" s="27" t="str">
        <f>IF(OR(E20="",F20="",ISERROR(AE20)),0,(100000000*MATCH(E20,INDIRECT(#REF!),0)+IF(AE20=1,(16-IF(AN20="M",MATCH(G20,[1]Setup!$K$9:$K$23,0),MATCH(G20,[1]Setup!$M$9:$M$23)))*1000000,0)+IF(AB20&gt;0,IF(AE20=1,RANK(AB20,AB:AB,-1)*1000+AW20,IF(AE20=2,AC20,AD20)),0)))</f>
        <v>#ERROR!</v>
      </c>
      <c r="AY20" s="35"/>
      <c r="AZ20" s="16"/>
      <c r="BA20" s="35"/>
      <c r="BB20" s="18"/>
      <c r="BC20" s="18"/>
      <c r="BD20" s="18"/>
      <c r="BE20" s="18"/>
      <c r="BF20" s="18"/>
      <c r="BG20" s="31"/>
      <c r="BH20" s="31"/>
      <c r="BI20" s="31"/>
      <c r="BJ20" s="31"/>
      <c r="BK20" s="31"/>
      <c r="BL20" s="31"/>
      <c r="BM20" s="32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>
        <v>0.0</v>
      </c>
      <c r="CJ20" s="15">
        <v>1.0</v>
      </c>
      <c r="CK20" s="15">
        <v>1.0</v>
      </c>
      <c r="CL20" s="15">
        <v>1.0</v>
      </c>
      <c r="CM20" s="15">
        <v>0.0</v>
      </c>
      <c r="CN20" s="15">
        <v>0.0</v>
      </c>
      <c r="CO20" s="15">
        <v>0.0</v>
      </c>
      <c r="CP20" s="15">
        <v>1.0</v>
      </c>
      <c r="CQ20" s="15">
        <v>-1.0</v>
      </c>
      <c r="CR20" s="15">
        <v>-1.0</v>
      </c>
      <c r="CS20" s="15">
        <v>0.0</v>
      </c>
      <c r="CT20" s="15">
        <v>0.0</v>
      </c>
      <c r="CU20" s="15">
        <v>0.0</v>
      </c>
      <c r="CV20" s="15">
        <v>1.0</v>
      </c>
      <c r="CW20" s="15">
        <v>1.0</v>
      </c>
      <c r="CX20" s="15">
        <v>-1.0</v>
      </c>
      <c r="CY20" s="15">
        <v>0.0</v>
      </c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</row>
    <row r="21" ht="14.25" customHeight="1">
      <c r="A21" s="15">
        <f t="shared" si="21"/>
        <v>122.5</v>
      </c>
      <c r="B21" s="16" t="s">
        <v>124</v>
      </c>
      <c r="C21" s="17" t="s">
        <v>89</v>
      </c>
      <c r="D21" s="16">
        <v>22.0</v>
      </c>
      <c r="E21" s="16" t="s">
        <v>91</v>
      </c>
      <c r="F21" s="16">
        <v>179.8</v>
      </c>
      <c r="G21" s="16" t="str">
        <f>IF(OR(E21="",F21=""),"",IF(LEFT(E21,1)="M",VLOOKUP(F21,[1]Setup!$J$9:$K$23,2,TRUE),VLOOKUP(F21,[1]Setup!$L$9:$M$23,2,TRUE)))</f>
        <v>#ERROR!</v>
      </c>
      <c r="H21" s="16" t="str">
        <f>IF(F21="",0,VLOOKUP(AL21,[1]DATA!$L$2:$N$1910,IF(LEFT(E21,1)="F",3,2)))</f>
        <v>#ERROR!</v>
      </c>
      <c r="I21" s="16"/>
      <c r="J21" s="16"/>
      <c r="K21" s="20">
        <v>0.0</v>
      </c>
      <c r="L21" s="20"/>
      <c r="M21" s="20"/>
      <c r="N21" s="20"/>
      <c r="O21" s="17">
        <f t="shared" si="2"/>
        <v>0</v>
      </c>
      <c r="P21" s="21"/>
      <c r="Q21" s="20">
        <v>0.0</v>
      </c>
      <c r="R21" s="20"/>
      <c r="S21" s="20"/>
      <c r="T21" s="20"/>
      <c r="U21" s="17">
        <f t="shared" si="3"/>
        <v>0</v>
      </c>
      <c r="V21" s="17">
        <f t="shared" si="4"/>
        <v>0</v>
      </c>
      <c r="W21" s="20">
        <v>122.5</v>
      </c>
      <c r="X21" s="20">
        <v>140.0</v>
      </c>
      <c r="Y21" s="20">
        <v>-147.5</v>
      </c>
      <c r="Z21" s="20"/>
      <c r="AA21" s="17">
        <f t="shared" si="5"/>
        <v>140</v>
      </c>
      <c r="AB21" s="17" t="str">
        <f t="shared" si="6"/>
        <v>#REF!</v>
      </c>
      <c r="AC21" s="33" t="str">
        <f t="shared" si="7"/>
        <v>#REF!</v>
      </c>
      <c r="AD21" s="33" t="str">
        <f>IF(OR(AB21=0,D21="",AND(D21&lt;40,D21&gt;22)),0,VLOOKUP($D21,[1]DATA!$A$2:$B$53,2,TRUE)*AC21)</f>
        <v>#ERROR!</v>
      </c>
      <c r="AE21" s="24" t="str">
        <f>IF(E21="","",OFFSET([1]Setup!$Q$1,MATCH(E21,[1]Setup!O:O,0)-1,0))</f>
        <v>#ERROR!</v>
      </c>
      <c r="AF21" s="17" t="str">
        <f t="shared" si="8"/>
        <v>#REF!</v>
      </c>
      <c r="AG21" s="16" t="str">
        <f>IF(OR(AB21=0),0,VLOOKUP(AU21,[1]Setup!$S$6:$T$15,2,TRUE))</f>
        <v>#ERROR!</v>
      </c>
      <c r="AH21" s="25" t="s">
        <v>59</v>
      </c>
      <c r="AI21" s="25">
        <v>1.0</v>
      </c>
      <c r="AJ21" s="26" t="s">
        <v>93</v>
      </c>
      <c r="AK21" s="18" t="str">
        <f t="shared" si="9"/>
        <v>#N/A</v>
      </c>
      <c r="AL21" s="16">
        <f t="shared" si="10"/>
        <v>81.6</v>
      </c>
      <c r="AM21" s="36">
        <f t="shared" si="11"/>
        <v>0</v>
      </c>
      <c r="AN21" s="16" t="str">
        <f t="shared" si="12"/>
        <v>F</v>
      </c>
      <c r="AO21" s="16"/>
      <c r="AP21" s="15" t="str">
        <f t="shared" si="13"/>
        <v>#REF!</v>
      </c>
      <c r="AQ21" s="27">
        <f t="shared" si="14"/>
        <v>0</v>
      </c>
      <c r="AR21" s="16" t="str">
        <f t="shared" si="15"/>
        <v>#REF!</v>
      </c>
      <c r="AS21" s="28">
        <f t="shared" si="16"/>
        <v>0</v>
      </c>
      <c r="AT21" s="29" t="str">
        <f t="shared" si="17"/>
        <v>#REF!</v>
      </c>
      <c r="AU21" s="29" t="str">
        <f t="shared" si="18"/>
        <v>#REF!</v>
      </c>
      <c r="AV21" s="30">
        <f t="shared" si="19"/>
        <v>179.8</v>
      </c>
      <c r="AW21" s="16">
        <f t="shared" si="20"/>
        <v>37</v>
      </c>
      <c r="AX21" s="27" t="str">
        <f>IF(OR(E21="",F21="",ISERROR(AE21)),0,(100000000*MATCH(E21,INDIRECT(#REF!),0)+IF(AE21=1,(16-IF(AN21="M",MATCH(G21,[1]Setup!$K$9:$K$23,0),MATCH(G21,[1]Setup!$M$9:$M$23)))*1000000,0)+IF(AB21&gt;0,IF(AE21=1,RANK(AB21,AB:AB,-1)*1000+AW21,IF(AE21=2,AC21,AD21)),0)))</f>
        <v>#ERROR!</v>
      </c>
      <c r="AY21" s="35" t="s">
        <v>55</v>
      </c>
      <c r="AZ21" s="16"/>
      <c r="BA21" s="35">
        <v>140.0</v>
      </c>
      <c r="BB21" s="18"/>
      <c r="BC21" s="18"/>
      <c r="BD21" s="18"/>
      <c r="BE21" s="18"/>
      <c r="BF21" s="18"/>
      <c r="BG21" s="31"/>
      <c r="BH21" s="31"/>
      <c r="BI21" s="31"/>
      <c r="BJ21" s="31"/>
      <c r="BK21" s="31"/>
      <c r="BL21" s="31"/>
      <c r="BM21" s="32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>
        <v>0.0</v>
      </c>
      <c r="CJ21" s="15">
        <v>0.0</v>
      </c>
      <c r="CK21" s="15">
        <v>0.0</v>
      </c>
      <c r="CL21" s="15">
        <v>0.0</v>
      </c>
      <c r="CM21" s="15">
        <v>0.0</v>
      </c>
      <c r="CN21" s="15">
        <v>0.0</v>
      </c>
      <c r="CO21" s="15">
        <v>0.0</v>
      </c>
      <c r="CP21" s="15">
        <v>0.0</v>
      </c>
      <c r="CQ21" s="15">
        <v>0.0</v>
      </c>
      <c r="CR21" s="15">
        <v>0.0</v>
      </c>
      <c r="CS21" s="15">
        <v>0.0</v>
      </c>
      <c r="CT21" s="15">
        <v>0.0</v>
      </c>
      <c r="CU21" s="15">
        <v>0.0</v>
      </c>
      <c r="CV21" s="15">
        <v>1.0</v>
      </c>
      <c r="CW21" s="15">
        <v>1.0</v>
      </c>
      <c r="CX21" s="15">
        <v>-1.0</v>
      </c>
      <c r="CY21" s="15">
        <v>0.0</v>
      </c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</row>
    <row r="22" ht="14.25" customHeight="1">
      <c r="A22" s="15">
        <f t="shared" si="21"/>
        <v>125</v>
      </c>
      <c r="B22" s="16" t="s">
        <v>124</v>
      </c>
      <c r="C22" s="17" t="s">
        <v>171</v>
      </c>
      <c r="D22" s="16">
        <v>30.0</v>
      </c>
      <c r="E22" s="16" t="s">
        <v>126</v>
      </c>
      <c r="F22" s="16">
        <v>160.0</v>
      </c>
      <c r="G22" s="16" t="str">
        <f>IF(OR(E22="",F22=""),"",IF(LEFT(E22,1)="M",VLOOKUP(F22,[1]Setup!$J$9:$K$23,2,TRUE),VLOOKUP(F22,[1]Setup!$L$9:$M$23,2,TRUE)))</f>
        <v>#ERROR!</v>
      </c>
      <c r="H22" s="16" t="str">
        <f>IF(F22="",0,VLOOKUP(AL22,[1]DATA!$L$2:$N$1910,IF(LEFT(E22,1)="F",3,2)))</f>
        <v>#ERROR!</v>
      </c>
      <c r="I22" s="16"/>
      <c r="J22" s="16" t="s">
        <v>85</v>
      </c>
      <c r="K22" s="20">
        <v>115.0</v>
      </c>
      <c r="L22" s="20">
        <v>127.5</v>
      </c>
      <c r="M22" s="20">
        <v>140.0</v>
      </c>
      <c r="N22" s="20"/>
      <c r="O22" s="17">
        <f t="shared" si="2"/>
        <v>140</v>
      </c>
      <c r="P22" s="21" t="s">
        <v>66</v>
      </c>
      <c r="Q22" s="20">
        <v>67.5</v>
      </c>
      <c r="R22" s="20">
        <v>70.0</v>
      </c>
      <c r="S22" s="20">
        <v>-75.0</v>
      </c>
      <c r="T22" s="20"/>
      <c r="U22" s="17">
        <f t="shared" si="3"/>
        <v>70</v>
      </c>
      <c r="V22" s="17">
        <f t="shared" si="4"/>
        <v>210</v>
      </c>
      <c r="W22" s="20">
        <v>125.0</v>
      </c>
      <c r="X22" s="20">
        <v>137.5</v>
      </c>
      <c r="Y22" s="20">
        <v>147.5</v>
      </c>
      <c r="Z22" s="20"/>
      <c r="AA22" s="17">
        <f t="shared" si="5"/>
        <v>147.5</v>
      </c>
      <c r="AB22" s="17" t="str">
        <f t="shared" si="6"/>
        <v>#REF!</v>
      </c>
      <c r="AC22" s="33" t="str">
        <f t="shared" si="7"/>
        <v>#REF!</v>
      </c>
      <c r="AD22" s="33" t="str">
        <f>IF(OR(AB22=0,D22="",AND(D22&lt;40,D22&gt;22)),0,VLOOKUP($D22,[1]DATA!$A$2:$B$53,2,TRUE)*AC22)</f>
        <v>#ERROR!</v>
      </c>
      <c r="AE22" s="24" t="str">
        <f>IF(E22="","",OFFSET([1]Setup!$Q$1,MATCH(E22,[1]Setup!O:O,0)-1,0))</f>
        <v>#ERROR!</v>
      </c>
      <c r="AF22" s="17" t="str">
        <f t="shared" si="8"/>
        <v>#REF!</v>
      </c>
      <c r="AG22" s="16" t="str">
        <f>IF(OR(AB22=0),0,VLOOKUP(AU22,[1]Setup!$S$6:$T$15,2,TRUE))</f>
        <v>#ERROR!</v>
      </c>
      <c r="AH22" s="25" t="s">
        <v>200</v>
      </c>
      <c r="AI22" s="25">
        <v>1.0</v>
      </c>
      <c r="AJ22" s="26" t="s">
        <v>60</v>
      </c>
      <c r="AK22" s="18" t="str">
        <f t="shared" si="9"/>
        <v>#N/A</v>
      </c>
      <c r="AL22" s="16">
        <f t="shared" si="10"/>
        <v>72.6</v>
      </c>
      <c r="AM22" s="16">
        <f t="shared" si="11"/>
        <v>357.5</v>
      </c>
      <c r="AN22" s="16" t="str">
        <f t="shared" si="12"/>
        <v>F</v>
      </c>
      <c r="AO22" s="16"/>
      <c r="AP22" s="15" t="str">
        <f t="shared" si="13"/>
        <v>#REF!</v>
      </c>
      <c r="AQ22" s="27">
        <f t="shared" si="14"/>
        <v>0</v>
      </c>
      <c r="AR22" s="16" t="str">
        <f t="shared" si="15"/>
        <v>#REF!</v>
      </c>
      <c r="AS22" s="28">
        <f t="shared" si="16"/>
        <v>0</v>
      </c>
      <c r="AT22" s="29" t="str">
        <f t="shared" si="17"/>
        <v>#REF!</v>
      </c>
      <c r="AU22" s="29" t="str">
        <f t="shared" si="18"/>
        <v>#REF!</v>
      </c>
      <c r="AV22" s="30">
        <f t="shared" si="19"/>
        <v>160</v>
      </c>
      <c r="AW22" s="16">
        <f t="shared" si="20"/>
        <v>46</v>
      </c>
      <c r="AX22" s="27" t="str">
        <f>IF(OR(E22="",F22="",ISERROR(AE22)),0,(100000000*MATCH(E22,INDIRECT(#REF!),0)+IF(AE22=1,(16-IF(AN22="M",MATCH(G22,[1]Setup!$K$9:$K$23,0),MATCH(G22,[1]Setup!$M$9:$M$23)))*1000000,0)+IF(AB22&gt;0,IF(AE22=1,RANK(AB22,AB:AB,-1)*1000+AW22,IF(AE22=2,AC22,AD22)),0)))</f>
        <v>#ERROR!</v>
      </c>
      <c r="AY22" s="35"/>
      <c r="AZ22" s="16"/>
      <c r="BA22" s="16"/>
      <c r="BB22" s="18"/>
      <c r="BC22" s="18"/>
      <c r="BD22" s="18"/>
      <c r="BE22" s="18"/>
      <c r="BF22" s="18"/>
      <c r="BG22" s="31"/>
      <c r="BH22" s="31"/>
      <c r="BI22" s="31"/>
      <c r="BJ22" s="31"/>
      <c r="BK22" s="31"/>
      <c r="BL22" s="31"/>
      <c r="BM22" s="32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>
        <v>0.0</v>
      </c>
      <c r="CJ22" s="15">
        <v>1.0</v>
      </c>
      <c r="CK22" s="15">
        <v>1.0</v>
      </c>
      <c r="CL22" s="15">
        <v>1.0</v>
      </c>
      <c r="CM22" s="15">
        <v>0.0</v>
      </c>
      <c r="CN22" s="15">
        <v>0.0</v>
      </c>
      <c r="CO22" s="15">
        <v>0.0</v>
      </c>
      <c r="CP22" s="15">
        <v>1.0</v>
      </c>
      <c r="CQ22" s="15">
        <v>1.0</v>
      </c>
      <c r="CR22" s="15">
        <v>-1.0</v>
      </c>
      <c r="CS22" s="15">
        <v>0.0</v>
      </c>
      <c r="CT22" s="15">
        <v>0.0</v>
      </c>
      <c r="CU22" s="15">
        <v>0.0</v>
      </c>
      <c r="CV22" s="15">
        <v>1.0</v>
      </c>
      <c r="CW22" s="15">
        <v>1.0</v>
      </c>
      <c r="CX22" s="15">
        <v>1.0</v>
      </c>
      <c r="CY22" s="15">
        <v>0.0</v>
      </c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</row>
    <row r="23" ht="14.25" customHeight="1">
      <c r="A23" s="15">
        <f t="shared" si="21"/>
        <v>137.5</v>
      </c>
      <c r="B23" s="16" t="s">
        <v>124</v>
      </c>
      <c r="C23" s="17" t="s">
        <v>173</v>
      </c>
      <c r="D23" s="16">
        <v>23.0</v>
      </c>
      <c r="E23" s="16" t="s">
        <v>91</v>
      </c>
      <c r="F23" s="16">
        <v>161.2</v>
      </c>
      <c r="G23" s="16" t="str">
        <f>IF(OR(E23="",F23=""),"",IF(LEFT(E23,1)="M",VLOOKUP(F23,[1]Setup!$J$9:$K$23,2,TRUE),VLOOKUP(F23,[1]Setup!$L$9:$M$23,2,TRUE)))</f>
        <v>#ERROR!</v>
      </c>
      <c r="H23" s="16" t="str">
        <f>IF(F23="",0,VLOOKUP(AL23,[1]DATA!$L$2:$N$1910,IF(LEFT(E23,1)="F",3,2)))</f>
        <v>#ERROR!</v>
      </c>
      <c r="I23" s="16"/>
      <c r="J23" s="16" t="s">
        <v>127</v>
      </c>
      <c r="K23" s="20">
        <v>115.0</v>
      </c>
      <c r="L23" s="20">
        <v>-120.0</v>
      </c>
      <c r="M23" s="20">
        <v>122.5</v>
      </c>
      <c r="N23" s="20"/>
      <c r="O23" s="17">
        <f t="shared" si="2"/>
        <v>122.5</v>
      </c>
      <c r="P23" s="21" t="s">
        <v>66</v>
      </c>
      <c r="Q23" s="20">
        <v>72.5</v>
      </c>
      <c r="R23" s="20">
        <v>77.5</v>
      </c>
      <c r="S23" s="20">
        <v>80.0</v>
      </c>
      <c r="T23" s="20"/>
      <c r="U23" s="17">
        <f t="shared" si="3"/>
        <v>80</v>
      </c>
      <c r="V23" s="17">
        <f t="shared" si="4"/>
        <v>202.5</v>
      </c>
      <c r="W23" s="20">
        <v>137.5</v>
      </c>
      <c r="X23" s="20">
        <v>142.5</v>
      </c>
      <c r="Y23" s="20">
        <v>-145.0</v>
      </c>
      <c r="Z23" s="20"/>
      <c r="AA23" s="17">
        <f t="shared" si="5"/>
        <v>142.5</v>
      </c>
      <c r="AB23" s="17" t="str">
        <f t="shared" si="6"/>
        <v>#REF!</v>
      </c>
      <c r="AC23" s="33" t="str">
        <f t="shared" si="7"/>
        <v>#REF!</v>
      </c>
      <c r="AD23" s="33" t="str">
        <f>IF(OR(AB23=0,D23="",AND(D23&lt;40,D23&gt;22)),0,VLOOKUP($D23,[1]DATA!$A$2:$B$53,2,TRUE)*AC23)</f>
        <v>#ERROR!</v>
      </c>
      <c r="AE23" s="24" t="str">
        <f>IF(E23="","",OFFSET([1]Setup!$Q$1,MATCH(E23,[1]Setup!O:O,0)-1,0))</f>
        <v>#ERROR!</v>
      </c>
      <c r="AF23" s="17" t="str">
        <f t="shared" si="8"/>
        <v>#REF!</v>
      </c>
      <c r="AG23" s="16" t="str">
        <f>IF(OR(AB23=0),0,VLOOKUP(AU23,[1]Setup!$S$6:$T$15,2,TRUE))</f>
        <v>#ERROR!</v>
      </c>
      <c r="AH23" s="25" t="s">
        <v>59</v>
      </c>
      <c r="AI23" s="25">
        <v>1.0</v>
      </c>
      <c r="AJ23" s="26" t="s">
        <v>60</v>
      </c>
      <c r="AK23" s="18" t="str">
        <f t="shared" si="9"/>
        <v>#N/A</v>
      </c>
      <c r="AL23" s="16">
        <f t="shared" si="10"/>
        <v>73.1</v>
      </c>
      <c r="AM23" s="16">
        <f t="shared" si="11"/>
        <v>345</v>
      </c>
      <c r="AN23" s="16" t="str">
        <f t="shared" si="12"/>
        <v>F</v>
      </c>
      <c r="AO23" s="16"/>
      <c r="AP23" s="15" t="str">
        <f t="shared" si="13"/>
        <v>#REF!</v>
      </c>
      <c r="AQ23" s="27">
        <f t="shared" si="14"/>
        <v>0</v>
      </c>
      <c r="AR23" s="16" t="str">
        <f t="shared" si="15"/>
        <v>#REF!</v>
      </c>
      <c r="AS23" s="28">
        <f t="shared" si="16"/>
        <v>0</v>
      </c>
      <c r="AT23" s="29" t="str">
        <f t="shared" si="17"/>
        <v>#REF!</v>
      </c>
      <c r="AU23" s="29" t="str">
        <f t="shared" si="18"/>
        <v>#REF!</v>
      </c>
      <c r="AV23" s="30">
        <f t="shared" si="19"/>
        <v>161.2</v>
      </c>
      <c r="AW23" s="16">
        <f t="shared" si="20"/>
        <v>45</v>
      </c>
      <c r="AX23" s="27" t="str">
        <f>IF(OR(E23="",F23="",ISERROR(AE23)),0,(100000000*MATCH(E23,INDIRECT(#REF!),0)+IF(AE23=1,(16-IF(AN23="M",MATCH(G23,[1]Setup!$K$9:$K$23,0),MATCH(G23,[1]Setup!$M$9:$M$23)))*1000000,0)+IF(AB23&gt;0,IF(AE23=1,RANK(AB23,AB:AB,-1)*1000+AW23,IF(AE23=2,AC23,AD23)),0)))</f>
        <v>#ERROR!</v>
      </c>
      <c r="AY23" s="35"/>
      <c r="AZ23" s="16"/>
      <c r="BA23" s="16"/>
      <c r="BB23" s="18"/>
      <c r="BC23" s="18"/>
      <c r="BD23" s="18"/>
      <c r="BE23" s="18"/>
      <c r="BF23" s="18"/>
      <c r="BG23" s="31"/>
      <c r="BH23" s="31"/>
      <c r="BI23" s="31"/>
      <c r="BJ23" s="31"/>
      <c r="BK23" s="31"/>
      <c r="BL23" s="31"/>
      <c r="BM23" s="32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>
        <v>0.0</v>
      </c>
      <c r="CJ23" s="15">
        <v>1.0</v>
      </c>
      <c r="CK23" s="15">
        <v>-1.0</v>
      </c>
      <c r="CL23" s="15">
        <v>1.0</v>
      </c>
      <c r="CM23" s="15">
        <v>0.0</v>
      </c>
      <c r="CN23" s="15">
        <v>0.0</v>
      </c>
      <c r="CO23" s="15">
        <v>0.0</v>
      </c>
      <c r="CP23" s="15">
        <v>1.0</v>
      </c>
      <c r="CQ23" s="15">
        <v>1.0</v>
      </c>
      <c r="CR23" s="15">
        <v>1.0</v>
      </c>
      <c r="CS23" s="15">
        <v>0.0</v>
      </c>
      <c r="CT23" s="15">
        <v>0.0</v>
      </c>
      <c r="CU23" s="15">
        <v>0.0</v>
      </c>
      <c r="CV23" s="15">
        <v>1.0</v>
      </c>
      <c r="CW23" s="15">
        <v>1.0</v>
      </c>
      <c r="CX23" s="15">
        <v>-1.0</v>
      </c>
      <c r="CY23" s="15">
        <v>0.0</v>
      </c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</row>
    <row r="24" ht="14.25" customHeight="1">
      <c r="A24" s="15">
        <f t="shared" si="21"/>
        <v>142.5</v>
      </c>
      <c r="B24" s="16" t="s">
        <v>124</v>
      </c>
      <c r="C24" s="17" t="s">
        <v>174</v>
      </c>
      <c r="D24" s="16">
        <v>22.0</v>
      </c>
      <c r="E24" s="16" t="s">
        <v>91</v>
      </c>
      <c r="F24" s="16">
        <v>183.0</v>
      </c>
      <c r="G24" s="16" t="str">
        <f>IF(OR(E24="",F24=""),"",IF(LEFT(E24,1)="M",VLOOKUP(F24,[1]Setup!$J$9:$K$23,2,TRUE),VLOOKUP(F24,[1]Setup!$L$9:$M$23,2,TRUE)))</f>
        <v>#ERROR!</v>
      </c>
      <c r="H24" s="16" t="str">
        <f>IF(F24="",0,VLOOKUP(AL24,[1]DATA!$L$2:$N$1910,IF(LEFT(E24,1)="F",3,2)))</f>
        <v>#ERROR!</v>
      </c>
      <c r="I24" s="16"/>
      <c r="J24" s="16" t="s">
        <v>157</v>
      </c>
      <c r="K24" s="20">
        <v>-135.0</v>
      </c>
      <c r="L24" s="20">
        <v>135.0</v>
      </c>
      <c r="M24" s="20">
        <v>142.5</v>
      </c>
      <c r="N24" s="20"/>
      <c r="O24" s="17">
        <f t="shared" si="2"/>
        <v>142.5</v>
      </c>
      <c r="P24" s="21"/>
      <c r="Q24" s="20">
        <v>75.0</v>
      </c>
      <c r="R24" s="20">
        <v>80.0</v>
      </c>
      <c r="S24" s="20">
        <v>-85.0</v>
      </c>
      <c r="T24" s="20"/>
      <c r="U24" s="17">
        <f t="shared" si="3"/>
        <v>80</v>
      </c>
      <c r="V24" s="17">
        <f t="shared" si="4"/>
        <v>222.5</v>
      </c>
      <c r="W24" s="20">
        <v>142.5</v>
      </c>
      <c r="X24" s="20">
        <v>150.0</v>
      </c>
      <c r="Y24" s="20">
        <v>160.0</v>
      </c>
      <c r="Z24" s="20"/>
      <c r="AA24" s="17">
        <f t="shared" si="5"/>
        <v>160</v>
      </c>
      <c r="AB24" s="17" t="str">
        <f t="shared" si="6"/>
        <v>#REF!</v>
      </c>
      <c r="AC24" s="33" t="str">
        <f t="shared" si="7"/>
        <v>#REF!</v>
      </c>
      <c r="AD24" s="33" t="str">
        <f>IF(OR(AB24=0,D24="",AND(D24&lt;40,D24&gt;22)),0,VLOOKUP($D24,[1]DATA!$A$2:$B$53,2,TRUE)*AC24)</f>
        <v>#ERROR!</v>
      </c>
      <c r="AE24" s="24" t="str">
        <f>IF(E24="","",OFFSET([1]Setup!$Q$1,MATCH(E24,[1]Setup!O:O,0)-1,0))</f>
        <v>#ERROR!</v>
      </c>
      <c r="AF24" s="17" t="str">
        <f t="shared" si="8"/>
        <v>#REF!</v>
      </c>
      <c r="AG24" s="16" t="str">
        <f>IF(OR(AB24=0),0,VLOOKUP(AU24,[1]Setup!$S$6:$T$15,2,TRUE))</f>
        <v>#ERROR!</v>
      </c>
      <c r="AH24" s="25" t="s">
        <v>200</v>
      </c>
      <c r="AI24" s="25">
        <v>1.0</v>
      </c>
      <c r="AJ24" s="26" t="s">
        <v>60</v>
      </c>
      <c r="AK24" s="18" t="str">
        <f t="shared" si="9"/>
        <v>#N/A</v>
      </c>
      <c r="AL24" s="16">
        <f t="shared" si="10"/>
        <v>83</v>
      </c>
      <c r="AM24" s="16">
        <f t="shared" si="11"/>
        <v>382.5</v>
      </c>
      <c r="AN24" s="16" t="str">
        <f t="shared" si="12"/>
        <v>F</v>
      </c>
      <c r="AO24" s="16"/>
      <c r="AP24" s="15" t="str">
        <f t="shared" si="13"/>
        <v>#REF!</v>
      </c>
      <c r="AQ24" s="27">
        <f t="shared" si="14"/>
        <v>0</v>
      </c>
      <c r="AR24" s="16" t="str">
        <f t="shared" si="15"/>
        <v>#REF!</v>
      </c>
      <c r="AS24" s="28">
        <f t="shared" si="16"/>
        <v>0</v>
      </c>
      <c r="AT24" s="29" t="str">
        <f t="shared" si="17"/>
        <v>#REF!</v>
      </c>
      <c r="AU24" s="29" t="str">
        <f t="shared" si="18"/>
        <v>#REF!</v>
      </c>
      <c r="AV24" s="30">
        <f t="shared" si="19"/>
        <v>183</v>
      </c>
      <c r="AW24" s="16">
        <f t="shared" si="20"/>
        <v>34</v>
      </c>
      <c r="AX24" s="27" t="str">
        <f>IF(OR(E24="",F24="",ISERROR(AE24)),0,(100000000*MATCH(E24,INDIRECT(#REF!),0)+IF(AE24=1,(16-IF(AN24="M",MATCH(G24,[1]Setup!$K$9:$K$23,0),MATCH(G24,[1]Setup!$M$9:$M$23)))*1000000,0)+IF(AB24&gt;0,IF(AE24=1,RANK(AB24,AB:AB,-1)*1000+AW24,IF(AE24=2,AC24,AD24)),0)))</f>
        <v>#ERROR!</v>
      </c>
      <c r="AY24" s="35"/>
      <c r="AZ24" s="16"/>
      <c r="BA24" s="16"/>
      <c r="BB24" s="18"/>
      <c r="BC24" s="18"/>
      <c r="BD24" s="18"/>
      <c r="BE24" s="18"/>
      <c r="BF24" s="18"/>
      <c r="BG24" s="31"/>
      <c r="BH24" s="31"/>
      <c r="BI24" s="31"/>
      <c r="BJ24" s="31"/>
      <c r="BK24" s="31"/>
      <c r="BL24" s="31"/>
      <c r="BM24" s="32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>
        <v>0.0</v>
      </c>
      <c r="CJ24" s="15">
        <v>-1.0</v>
      </c>
      <c r="CK24" s="15">
        <v>1.0</v>
      </c>
      <c r="CL24" s="15">
        <v>1.0</v>
      </c>
      <c r="CM24" s="15">
        <v>0.0</v>
      </c>
      <c r="CN24" s="15">
        <v>0.0</v>
      </c>
      <c r="CO24" s="15">
        <v>0.0</v>
      </c>
      <c r="CP24" s="15">
        <v>1.0</v>
      </c>
      <c r="CQ24" s="15">
        <v>1.0</v>
      </c>
      <c r="CR24" s="15">
        <v>-1.0</v>
      </c>
      <c r="CS24" s="15">
        <v>0.0</v>
      </c>
      <c r="CT24" s="15">
        <v>0.0</v>
      </c>
      <c r="CU24" s="15">
        <v>0.0</v>
      </c>
      <c r="CV24" s="15">
        <v>1.0</v>
      </c>
      <c r="CW24" s="15">
        <v>1.0</v>
      </c>
      <c r="CX24" s="15">
        <v>1.0</v>
      </c>
      <c r="CY24" s="15">
        <v>0.0</v>
      </c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</row>
    <row r="25" ht="14.25" customHeight="1">
      <c r="A25" s="15">
        <f t="shared" si="21"/>
        <v>147.5</v>
      </c>
      <c r="B25" s="16" t="s">
        <v>124</v>
      </c>
      <c r="C25" s="17" t="s">
        <v>175</v>
      </c>
      <c r="D25" s="16">
        <v>29.0</v>
      </c>
      <c r="E25" s="16" t="s">
        <v>126</v>
      </c>
      <c r="F25" s="16">
        <v>165.2</v>
      </c>
      <c r="G25" s="16" t="str">
        <f>IF(OR(E25="",F25=""),"",IF(LEFT(E25,1)="M",VLOOKUP(F25,[1]Setup!$J$9:$K$23,2,TRUE),VLOOKUP(F25,[1]Setup!$L$9:$M$23,2,TRUE)))</f>
        <v>#ERROR!</v>
      </c>
      <c r="H25" s="16" t="str">
        <f>IF(F25="",0,VLOOKUP(AL25,[1]DATA!$L$2:$N$1910,IF(LEFT(E25,1)="F",3,2)))</f>
        <v>#ERROR!</v>
      </c>
      <c r="I25" s="16"/>
      <c r="J25" s="16" t="s">
        <v>65</v>
      </c>
      <c r="K25" s="20">
        <v>130.0</v>
      </c>
      <c r="L25" s="20">
        <v>140.0</v>
      </c>
      <c r="M25" s="20">
        <v>142.5</v>
      </c>
      <c r="N25" s="20"/>
      <c r="O25" s="17">
        <f t="shared" si="2"/>
        <v>142.5</v>
      </c>
      <c r="P25" s="21" t="s">
        <v>128</v>
      </c>
      <c r="Q25" s="20">
        <v>70.0</v>
      </c>
      <c r="R25" s="20">
        <v>77.5</v>
      </c>
      <c r="S25" s="20">
        <v>-80.0</v>
      </c>
      <c r="T25" s="20"/>
      <c r="U25" s="17">
        <f t="shared" si="3"/>
        <v>77.5</v>
      </c>
      <c r="V25" s="17">
        <f t="shared" si="4"/>
        <v>220</v>
      </c>
      <c r="W25" s="20">
        <v>147.5</v>
      </c>
      <c r="X25" s="20">
        <v>157.5</v>
      </c>
      <c r="Y25" s="20">
        <v>167.5</v>
      </c>
      <c r="Z25" s="20"/>
      <c r="AA25" s="17">
        <f t="shared" si="5"/>
        <v>167.5</v>
      </c>
      <c r="AB25" s="17" t="str">
        <f t="shared" si="6"/>
        <v>#REF!</v>
      </c>
      <c r="AC25" s="33" t="str">
        <f t="shared" si="7"/>
        <v>#REF!</v>
      </c>
      <c r="AD25" s="33" t="str">
        <f>IF(OR(AB25=0,D25="",AND(D25&lt;40,D25&gt;22)),0,VLOOKUP($D25,[1]DATA!$A$2:$B$53,2,TRUE)*AC25)</f>
        <v>#ERROR!</v>
      </c>
      <c r="AE25" s="24" t="str">
        <f>IF(E25="","",OFFSET([1]Setup!$Q$1,MATCH(E25,[1]Setup!O:O,0)-1,0))</f>
        <v>#ERROR!</v>
      </c>
      <c r="AF25" s="17" t="str">
        <f t="shared" si="8"/>
        <v>#REF!</v>
      </c>
      <c r="AG25" s="16" t="str">
        <f>IF(OR(AB25=0),0,VLOOKUP(AU25,[1]Setup!$S$6:$T$15,2,TRUE))</f>
        <v>#ERROR!</v>
      </c>
      <c r="AH25" s="25" t="s">
        <v>200</v>
      </c>
      <c r="AI25" s="25">
        <v>1.0</v>
      </c>
      <c r="AJ25" s="26" t="s">
        <v>93</v>
      </c>
      <c r="AK25" s="18" t="str">
        <f t="shared" si="9"/>
        <v>#N/A</v>
      </c>
      <c r="AL25" s="16">
        <f t="shared" si="10"/>
        <v>74.9</v>
      </c>
      <c r="AM25" s="16">
        <f t="shared" si="11"/>
        <v>387.5</v>
      </c>
      <c r="AN25" s="16" t="str">
        <f t="shared" si="12"/>
        <v>F</v>
      </c>
      <c r="AO25" s="16"/>
      <c r="AP25" s="15" t="str">
        <f t="shared" si="13"/>
        <v>#REF!</v>
      </c>
      <c r="AQ25" s="27">
        <f t="shared" si="14"/>
        <v>0</v>
      </c>
      <c r="AR25" s="16" t="str">
        <f t="shared" si="15"/>
        <v>#REF!</v>
      </c>
      <c r="AS25" s="28">
        <f t="shared" si="16"/>
        <v>0</v>
      </c>
      <c r="AT25" s="29" t="str">
        <f t="shared" si="17"/>
        <v>#REF!</v>
      </c>
      <c r="AU25" s="29" t="str">
        <f t="shared" si="18"/>
        <v>#REF!</v>
      </c>
      <c r="AV25" s="30">
        <f t="shared" si="19"/>
        <v>165.2</v>
      </c>
      <c r="AW25" s="16">
        <f t="shared" si="20"/>
        <v>42</v>
      </c>
      <c r="AX25" s="27" t="str">
        <f>IF(OR(E25="",F25="",ISERROR(AE25)),0,(100000000*MATCH(E25,INDIRECT(#REF!),0)+IF(AE25=1,(16-IF(AN25="M",MATCH(G25,[1]Setup!$K$9:$K$23,0),MATCH(G25,[1]Setup!$M$9:$M$23)))*1000000,0)+IF(AB25&gt;0,IF(AE25=1,RANK(AB25,AB:AB,-1)*1000+AW25,IF(AE25=2,AC25,AD25)),0)))</f>
        <v>#ERROR!</v>
      </c>
      <c r="AY25" s="35"/>
      <c r="AZ25" s="16"/>
      <c r="BA25" s="16"/>
      <c r="BB25" s="18"/>
      <c r="BC25" s="18"/>
      <c r="BD25" s="18"/>
      <c r="BE25" s="18"/>
      <c r="BF25" s="18"/>
      <c r="BG25" s="31"/>
      <c r="BH25" s="31"/>
      <c r="BI25" s="31"/>
      <c r="BJ25" s="31"/>
      <c r="BK25" s="31"/>
      <c r="BL25" s="31"/>
      <c r="BM25" s="32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>
        <v>0.0</v>
      </c>
      <c r="CJ25" s="15">
        <v>1.0</v>
      </c>
      <c r="CK25" s="15">
        <v>1.0</v>
      </c>
      <c r="CL25" s="15">
        <v>1.0</v>
      </c>
      <c r="CM25" s="15">
        <v>0.0</v>
      </c>
      <c r="CN25" s="15">
        <v>0.0</v>
      </c>
      <c r="CO25" s="15">
        <v>0.0</v>
      </c>
      <c r="CP25" s="15">
        <v>1.0</v>
      </c>
      <c r="CQ25" s="15">
        <v>1.0</v>
      </c>
      <c r="CR25" s="15">
        <v>-1.0</v>
      </c>
      <c r="CS25" s="15">
        <v>0.0</v>
      </c>
      <c r="CT25" s="15">
        <v>0.0</v>
      </c>
      <c r="CU25" s="15">
        <v>0.0</v>
      </c>
      <c r="CV25" s="15">
        <v>1.0</v>
      </c>
      <c r="CW25" s="15">
        <v>1.0</v>
      </c>
      <c r="CX25" s="15">
        <v>1.0</v>
      </c>
      <c r="CY25" s="15">
        <v>0.0</v>
      </c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</row>
    <row r="26" ht="14.25" customHeight="1">
      <c r="A26" s="15">
        <f t="shared" si="21"/>
        <v>147.5</v>
      </c>
      <c r="B26" s="16" t="s">
        <v>124</v>
      </c>
      <c r="C26" s="17" t="s">
        <v>150</v>
      </c>
      <c r="D26" s="16">
        <v>36.0</v>
      </c>
      <c r="E26" s="16" t="s">
        <v>126</v>
      </c>
      <c r="F26" s="16">
        <v>157.4</v>
      </c>
      <c r="G26" s="16" t="str">
        <f>IF(OR(E26="",F26=""),"",IF(LEFT(E26,1)="M",VLOOKUP(F26,[1]Setup!$J$9:$K$23,2,TRUE),VLOOKUP(F26,[1]Setup!$L$9:$M$23,2,TRUE)))</f>
        <v>#ERROR!</v>
      </c>
      <c r="H26" s="16" t="str">
        <f>IF(F26="",0,VLOOKUP(AL26,[1]DATA!$L$2:$N$1910,IF(LEFT(E26,1)="F",3,2)))</f>
        <v>#ERROR!</v>
      </c>
      <c r="I26" s="16"/>
      <c r="J26" s="16" t="s">
        <v>130</v>
      </c>
      <c r="K26" s="20">
        <v>142.5</v>
      </c>
      <c r="L26" s="20">
        <v>155.0</v>
      </c>
      <c r="M26" s="20">
        <v>167.5</v>
      </c>
      <c r="N26" s="20"/>
      <c r="O26" s="17">
        <f t="shared" si="2"/>
        <v>167.5</v>
      </c>
      <c r="P26" s="21"/>
      <c r="Q26" s="20">
        <v>62.5</v>
      </c>
      <c r="R26" s="20">
        <v>70.0</v>
      </c>
      <c r="S26" s="20">
        <v>-77.5</v>
      </c>
      <c r="T26" s="20"/>
      <c r="U26" s="17">
        <f t="shared" si="3"/>
        <v>70</v>
      </c>
      <c r="V26" s="17">
        <f t="shared" si="4"/>
        <v>237.5</v>
      </c>
      <c r="W26" s="20">
        <v>147.5</v>
      </c>
      <c r="X26" s="20">
        <v>165.0</v>
      </c>
      <c r="Y26" s="20">
        <v>175.0</v>
      </c>
      <c r="Z26" s="20"/>
      <c r="AA26" s="17">
        <f t="shared" si="5"/>
        <v>175</v>
      </c>
      <c r="AB26" s="17" t="str">
        <f t="shared" si="6"/>
        <v>#REF!</v>
      </c>
      <c r="AC26" s="33" t="str">
        <f t="shared" si="7"/>
        <v>#REF!</v>
      </c>
      <c r="AD26" s="33" t="str">
        <f>IF(OR(AB26=0,D26="",AND(D26&lt;40,D26&gt;22)),0,VLOOKUP($D26,[1]DATA!$A$2:$B$53,2,TRUE)*AC26)</f>
        <v>#ERROR!</v>
      </c>
      <c r="AE26" s="24" t="str">
        <f>IF(E26="","",OFFSET([1]Setup!$Q$1,MATCH(E26,[1]Setup!O:O,0)-1,0))</f>
        <v>#ERROR!</v>
      </c>
      <c r="AF26" s="17" t="str">
        <f t="shared" si="8"/>
        <v>#REF!</v>
      </c>
      <c r="AG26" s="16" t="str">
        <f>IF(OR(AB26=0),0,VLOOKUP(AU26,[1]Setup!$S$6:$T$15,2,TRUE))</f>
        <v>#ERROR!</v>
      </c>
      <c r="AH26" s="25" t="s">
        <v>200</v>
      </c>
      <c r="AI26" s="25">
        <v>1.0</v>
      </c>
      <c r="AJ26" s="26" t="s">
        <v>60</v>
      </c>
      <c r="AK26" s="18" t="str">
        <f t="shared" si="9"/>
        <v>#N/A</v>
      </c>
      <c r="AL26" s="16">
        <f t="shared" si="10"/>
        <v>71.4</v>
      </c>
      <c r="AM26" s="16">
        <f t="shared" si="11"/>
        <v>412.5</v>
      </c>
      <c r="AN26" s="16" t="str">
        <f t="shared" si="12"/>
        <v>F</v>
      </c>
      <c r="AO26" s="16"/>
      <c r="AP26" s="15" t="str">
        <f t="shared" si="13"/>
        <v>#REF!</v>
      </c>
      <c r="AQ26" s="27">
        <f t="shared" si="14"/>
        <v>0</v>
      </c>
      <c r="AR26" s="16" t="str">
        <f t="shared" si="15"/>
        <v>#REF!</v>
      </c>
      <c r="AS26" s="28">
        <f t="shared" si="16"/>
        <v>0</v>
      </c>
      <c r="AT26" s="29" t="str">
        <f t="shared" si="17"/>
        <v>#REF!</v>
      </c>
      <c r="AU26" s="29" t="str">
        <f t="shared" si="18"/>
        <v>#REF!</v>
      </c>
      <c r="AV26" s="30">
        <f t="shared" si="19"/>
        <v>157.4</v>
      </c>
      <c r="AW26" s="16">
        <f t="shared" si="20"/>
        <v>47</v>
      </c>
      <c r="AX26" s="27" t="str">
        <f>IF(OR(E26="",F26="",ISERROR(AE26)),0,(100000000*MATCH(E26,INDIRECT(#REF!),0)+IF(AE26=1,(16-IF(AN26="M",MATCH(G26,[1]Setup!$K$9:$K$23,0),MATCH(G26,[1]Setup!$M$9:$M$23)))*1000000,0)+IF(AB26&gt;0,IF(AE26=1,RANK(AB26,AB:AB,-1)*1000+AW26,IF(AE26=2,AC26,AD26)),0)))</f>
        <v>#ERROR!</v>
      </c>
      <c r="AY26" s="35"/>
      <c r="AZ26" s="16"/>
      <c r="BA26" s="16"/>
      <c r="BB26" s="18"/>
      <c r="BC26" s="18"/>
      <c r="BD26" s="18"/>
      <c r="BE26" s="18"/>
      <c r="BF26" s="18"/>
      <c r="BG26" s="31"/>
      <c r="BH26" s="31"/>
      <c r="BI26" s="31"/>
      <c r="BJ26" s="31"/>
      <c r="BK26" s="31"/>
      <c r="BL26" s="31"/>
      <c r="BM26" s="32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>
        <v>0.0</v>
      </c>
      <c r="CJ26" s="15">
        <v>1.0</v>
      </c>
      <c r="CK26" s="15">
        <v>1.0</v>
      </c>
      <c r="CL26" s="15">
        <v>1.0</v>
      </c>
      <c r="CM26" s="15">
        <v>0.0</v>
      </c>
      <c r="CN26" s="15">
        <v>0.0</v>
      </c>
      <c r="CO26" s="15">
        <v>0.0</v>
      </c>
      <c r="CP26" s="15">
        <v>1.0</v>
      </c>
      <c r="CQ26" s="15">
        <v>1.0</v>
      </c>
      <c r="CR26" s="15">
        <v>-1.0</v>
      </c>
      <c r="CS26" s="15">
        <v>0.0</v>
      </c>
      <c r="CT26" s="15">
        <v>0.0</v>
      </c>
      <c r="CU26" s="15">
        <v>0.0</v>
      </c>
      <c r="CV26" s="15">
        <v>1.0</v>
      </c>
      <c r="CW26" s="15">
        <v>1.0</v>
      </c>
      <c r="CX26" s="15">
        <v>1.0</v>
      </c>
      <c r="CY26" s="15">
        <v>0.0</v>
      </c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</row>
    <row r="27" ht="14.25" customHeight="1">
      <c r="A27" s="15">
        <f t="shared" si="21"/>
        <v>155</v>
      </c>
      <c r="B27" s="16" t="s">
        <v>124</v>
      </c>
      <c r="C27" s="17" t="s">
        <v>169</v>
      </c>
      <c r="D27" s="16">
        <v>19.0</v>
      </c>
      <c r="E27" s="16" t="s">
        <v>170</v>
      </c>
      <c r="F27" s="16">
        <v>199.6</v>
      </c>
      <c r="G27" s="16" t="str">
        <f>IF(OR(E27="",F27=""),"",IF(LEFT(E27,1)="M",VLOOKUP(F27,[1]Setup!$J$9:$K$23,2,TRUE),VLOOKUP(F27,[1]Setup!$L$9:$M$23,2,TRUE)))</f>
        <v>#ERROR!</v>
      </c>
      <c r="H27" s="16" t="str">
        <f>IF(F27="",0,VLOOKUP(AL27,[1]DATA!$L$2:$N$1910,IF(LEFT(E27,1)="F",3,2)))</f>
        <v>#ERROR!</v>
      </c>
      <c r="I27" s="16"/>
      <c r="J27" s="16" t="s">
        <v>160</v>
      </c>
      <c r="K27" s="20">
        <v>182.5</v>
      </c>
      <c r="L27" s="20">
        <v>192.5</v>
      </c>
      <c r="M27" s="20">
        <v>-200.0</v>
      </c>
      <c r="N27" s="20"/>
      <c r="O27" s="17">
        <f t="shared" si="2"/>
        <v>192.5</v>
      </c>
      <c r="P27" s="21" t="s">
        <v>128</v>
      </c>
      <c r="Q27" s="20">
        <v>60.0</v>
      </c>
      <c r="R27" s="20">
        <v>70.0</v>
      </c>
      <c r="S27" s="20">
        <v>-75.0</v>
      </c>
      <c r="T27" s="20"/>
      <c r="U27" s="17">
        <f t="shared" si="3"/>
        <v>70</v>
      </c>
      <c r="V27" s="17">
        <f t="shared" si="4"/>
        <v>262.5</v>
      </c>
      <c r="W27" s="20">
        <v>155.0</v>
      </c>
      <c r="X27" s="20">
        <v>165.0</v>
      </c>
      <c r="Y27" s="20">
        <v>172.5</v>
      </c>
      <c r="Z27" s="20"/>
      <c r="AA27" s="17">
        <f t="shared" si="5"/>
        <v>172.5</v>
      </c>
      <c r="AB27" s="17" t="str">
        <f t="shared" si="6"/>
        <v>#REF!</v>
      </c>
      <c r="AC27" s="33" t="str">
        <f t="shared" si="7"/>
        <v>#REF!</v>
      </c>
      <c r="AD27" s="33" t="str">
        <f>IF(OR(AB27=0,D27="",AND(D27&lt;40,D27&gt;22)),0,VLOOKUP($D27,[1]DATA!$A$2:$B$53,2,TRUE)*AC27)</f>
        <v>#ERROR!</v>
      </c>
      <c r="AE27" s="24" t="str">
        <f>IF(E27="","",OFFSET([1]Setup!$Q$1,MATCH(E27,[1]Setup!O:O,0)-1,0))</f>
        <v>#ERROR!</v>
      </c>
      <c r="AF27" s="17" t="str">
        <f t="shared" si="8"/>
        <v>#REF!</v>
      </c>
      <c r="AG27" s="16" t="str">
        <f>IF(OR(AB27=0),0,VLOOKUP(AU27,[1]Setup!$S$6:$T$15,2,TRUE))</f>
        <v>#ERROR!</v>
      </c>
      <c r="AH27" s="25" t="s">
        <v>59</v>
      </c>
      <c r="AI27" s="25">
        <v>1.0</v>
      </c>
      <c r="AJ27" s="26" t="s">
        <v>93</v>
      </c>
      <c r="AK27" s="18" t="str">
        <f t="shared" si="9"/>
        <v>#N/A</v>
      </c>
      <c r="AL27" s="16">
        <f t="shared" si="10"/>
        <v>90.5</v>
      </c>
      <c r="AM27" s="16">
        <f t="shared" si="11"/>
        <v>435</v>
      </c>
      <c r="AN27" s="16" t="str">
        <f t="shared" si="12"/>
        <v>F</v>
      </c>
      <c r="AO27" s="16"/>
      <c r="AP27" s="15" t="str">
        <f t="shared" si="13"/>
        <v>#REF!</v>
      </c>
      <c r="AQ27" s="27">
        <f t="shared" si="14"/>
        <v>0</v>
      </c>
      <c r="AR27" s="16" t="str">
        <f t="shared" si="15"/>
        <v>#REF!</v>
      </c>
      <c r="AS27" s="28">
        <f t="shared" si="16"/>
        <v>0</v>
      </c>
      <c r="AT27" s="29" t="str">
        <f t="shared" si="17"/>
        <v>#REF!</v>
      </c>
      <c r="AU27" s="29" t="str">
        <f t="shared" si="18"/>
        <v>#REF!</v>
      </c>
      <c r="AV27" s="30">
        <f t="shared" si="19"/>
        <v>199.6</v>
      </c>
      <c r="AW27" s="16">
        <f t="shared" si="20"/>
        <v>29</v>
      </c>
      <c r="AX27" s="27" t="str">
        <f>IF(OR(E27="",F27="",ISERROR(AE27)),0,(100000000*MATCH(E27,INDIRECT(#REF!),0)+IF(AE27=1,(16-IF(AN27="M",MATCH(G27,[1]Setup!$K$9:$K$23,0),MATCH(G27,[1]Setup!$M$9:$M$23)))*1000000,0)+IF(AB27&gt;0,IF(AE27=1,RANK(AB27,AB:AB,-1)*1000+AW27,IF(AE27=2,AC27,AD27)),0)))</f>
        <v>#ERROR!</v>
      </c>
      <c r="AY27" s="35"/>
      <c r="AZ27" s="16"/>
      <c r="BA27" s="16"/>
      <c r="BB27" s="18"/>
      <c r="BC27" s="18"/>
      <c r="BD27" s="18"/>
      <c r="BE27" s="18"/>
      <c r="BF27" s="18"/>
      <c r="BG27" s="31"/>
      <c r="BH27" s="31"/>
      <c r="BI27" s="31"/>
      <c r="BJ27" s="31"/>
      <c r="BK27" s="31"/>
      <c r="BL27" s="31"/>
      <c r="BM27" s="32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>
        <v>0.0</v>
      </c>
      <c r="CJ27" s="15">
        <v>1.0</v>
      </c>
      <c r="CK27" s="15">
        <v>1.0</v>
      </c>
      <c r="CL27" s="15">
        <v>-1.0</v>
      </c>
      <c r="CM27" s="15">
        <v>0.0</v>
      </c>
      <c r="CN27" s="15">
        <v>0.0</v>
      </c>
      <c r="CO27" s="15">
        <v>0.0</v>
      </c>
      <c r="CP27" s="15">
        <v>1.0</v>
      </c>
      <c r="CQ27" s="15">
        <v>1.0</v>
      </c>
      <c r="CR27" s="15">
        <v>-1.0</v>
      </c>
      <c r="CS27" s="15">
        <v>0.0</v>
      </c>
      <c r="CT27" s="15">
        <v>0.0</v>
      </c>
      <c r="CU27" s="15">
        <v>0.0</v>
      </c>
      <c r="CV27" s="15">
        <v>1.0</v>
      </c>
      <c r="CW27" s="15">
        <v>1.0</v>
      </c>
      <c r="CX27" s="15">
        <v>1.0</v>
      </c>
      <c r="CY27" s="15">
        <v>0.0</v>
      </c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</row>
    <row r="28" ht="14.25" customHeight="1">
      <c r="A28" s="15">
        <f t="shared" si="21"/>
        <v>172.5</v>
      </c>
      <c r="B28" s="16" t="s">
        <v>124</v>
      </c>
      <c r="C28" s="17" t="s">
        <v>125</v>
      </c>
      <c r="D28" s="16">
        <v>29.0</v>
      </c>
      <c r="E28" s="16" t="s">
        <v>126</v>
      </c>
      <c r="F28" s="16">
        <v>147.2</v>
      </c>
      <c r="G28" s="16">
        <v>148.0</v>
      </c>
      <c r="H28" s="16" t="str">
        <f>IF(F28="",0,VLOOKUP(AL28,[1]DATA!$L$2:$N$1910,IF(LEFT(E28,1)="F",3,2)))</f>
        <v>#ERROR!</v>
      </c>
      <c r="I28" s="16"/>
      <c r="J28" s="16" t="s">
        <v>127</v>
      </c>
      <c r="K28" s="20">
        <v>160.0</v>
      </c>
      <c r="L28" s="20">
        <v>-170.0</v>
      </c>
      <c r="M28" s="20">
        <v>-170.0</v>
      </c>
      <c r="N28" s="20"/>
      <c r="O28" s="17">
        <f t="shared" si="2"/>
        <v>160</v>
      </c>
      <c r="P28" s="21" t="s">
        <v>128</v>
      </c>
      <c r="Q28" s="20">
        <v>72.5</v>
      </c>
      <c r="R28" s="20">
        <v>80.0</v>
      </c>
      <c r="S28" s="20">
        <v>-85.0</v>
      </c>
      <c r="T28" s="20"/>
      <c r="U28" s="17">
        <f t="shared" si="3"/>
        <v>80</v>
      </c>
      <c r="V28" s="17">
        <f t="shared" si="4"/>
        <v>240</v>
      </c>
      <c r="W28" s="20">
        <v>172.5</v>
      </c>
      <c r="X28" s="20">
        <v>177.5</v>
      </c>
      <c r="Y28" s="20">
        <v>-182.5</v>
      </c>
      <c r="Z28" s="20"/>
      <c r="AA28" s="17">
        <f t="shared" si="5"/>
        <v>177.5</v>
      </c>
      <c r="AB28" s="17" t="str">
        <f t="shared" si="6"/>
        <v>#REF!</v>
      </c>
      <c r="AC28" s="33" t="str">
        <f t="shared" si="7"/>
        <v>#REF!</v>
      </c>
      <c r="AD28" s="33" t="str">
        <f>IF(OR(AB28=0,D28="",AND(D28&lt;40,D28&gt;22)),0,VLOOKUP($D28,[1]DATA!$A$2:$B$53,2,TRUE)*AC28)</f>
        <v>#ERROR!</v>
      </c>
      <c r="AE28" s="24" t="str">
        <f>IF(E28="","",OFFSET([1]Setup!$Q$1,MATCH(E28,[1]Setup!O:O,0)-1,0))</f>
        <v>#ERROR!</v>
      </c>
      <c r="AF28" s="17" t="str">
        <f t="shared" si="8"/>
        <v>#REF!</v>
      </c>
      <c r="AG28" s="16" t="str">
        <f>IF(OR(AB28=0),0,VLOOKUP(AU28,[1]Setup!$S$6:$T$15,2,TRUE))</f>
        <v>#ERROR!</v>
      </c>
      <c r="AH28" s="25" t="s">
        <v>200</v>
      </c>
      <c r="AI28" s="25">
        <v>1.0</v>
      </c>
      <c r="AJ28" s="26" t="s">
        <v>60</v>
      </c>
      <c r="AK28" s="18" t="str">
        <f t="shared" si="9"/>
        <v>#N/A</v>
      </c>
      <c r="AL28" s="16">
        <f t="shared" si="10"/>
        <v>66.8</v>
      </c>
      <c r="AM28" s="16">
        <f t="shared" si="11"/>
        <v>417.5</v>
      </c>
      <c r="AN28" s="16" t="str">
        <f t="shared" si="12"/>
        <v>F</v>
      </c>
      <c r="AO28" s="16"/>
      <c r="AP28" s="15" t="str">
        <f t="shared" si="13"/>
        <v>#REF!</v>
      </c>
      <c r="AQ28" s="27">
        <f t="shared" si="14"/>
        <v>0</v>
      </c>
      <c r="AR28" s="16" t="str">
        <f t="shared" si="15"/>
        <v>#REF!</v>
      </c>
      <c r="AS28" s="28">
        <f t="shared" si="16"/>
        <v>0</v>
      </c>
      <c r="AT28" s="29" t="str">
        <f t="shared" si="17"/>
        <v>#REF!</v>
      </c>
      <c r="AU28" s="29" t="str">
        <f t="shared" si="18"/>
        <v>#REF!</v>
      </c>
      <c r="AV28" s="30">
        <f t="shared" si="19"/>
        <v>147.2</v>
      </c>
      <c r="AW28" s="16">
        <f t="shared" si="20"/>
        <v>52</v>
      </c>
      <c r="AX28" s="27" t="str">
        <f>IF(OR(E28="",F28="",ISERROR(AE28)),0,(100000000*MATCH(E28,INDIRECT(#REF!),0)+IF(AE28=1,(16-IF(AN28="M",MATCH(G28,[1]Setup!$K$9:$K$23,0),MATCH(G28,[1]Setup!$M$9:$M$23)))*1000000,0)+IF(AB28&gt;0,IF(AE28=1,RANK(AB28,AB:AB,-1)*1000+AW28,IF(AE28=2,AC28,AD28)),0)))</f>
        <v>#ERROR!</v>
      </c>
      <c r="AY28" s="35"/>
      <c r="AZ28" s="16"/>
      <c r="BA28" s="16"/>
      <c r="BB28" s="18"/>
      <c r="BC28" s="18"/>
      <c r="BD28" s="18"/>
      <c r="BE28" s="18"/>
      <c r="BF28" s="18"/>
      <c r="BG28" s="31"/>
      <c r="BH28" s="31"/>
      <c r="BI28" s="31"/>
      <c r="BJ28" s="31"/>
      <c r="BK28" s="31"/>
      <c r="BL28" s="31"/>
      <c r="BM28" s="32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>
        <v>0.0</v>
      </c>
      <c r="CJ28" s="15">
        <v>1.0</v>
      </c>
      <c r="CK28" s="15">
        <v>-1.0</v>
      </c>
      <c r="CL28" s="15">
        <v>-1.0</v>
      </c>
      <c r="CM28" s="15">
        <v>0.0</v>
      </c>
      <c r="CN28" s="15">
        <v>0.0</v>
      </c>
      <c r="CO28" s="15">
        <v>0.0</v>
      </c>
      <c r="CP28" s="15">
        <v>1.0</v>
      </c>
      <c r="CQ28" s="15">
        <v>1.0</v>
      </c>
      <c r="CR28" s="15">
        <v>-1.0</v>
      </c>
      <c r="CS28" s="15">
        <v>0.0</v>
      </c>
      <c r="CT28" s="15">
        <v>0.0</v>
      </c>
      <c r="CU28" s="15">
        <v>0.0</v>
      </c>
      <c r="CV28" s="15">
        <v>1.0</v>
      </c>
      <c r="CW28" s="15">
        <v>1.0</v>
      </c>
      <c r="CX28" s="15">
        <v>-1.0</v>
      </c>
      <c r="CY28" s="15">
        <v>0.0</v>
      </c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</row>
    <row r="29" ht="14.25" customHeight="1">
      <c r="A29" s="15" t="str">
        <f t="shared" si="21"/>
        <v/>
      </c>
      <c r="B29" s="16" t="s">
        <v>124</v>
      </c>
      <c r="C29" s="17" t="s">
        <v>98</v>
      </c>
      <c r="D29" s="16">
        <v>39.0</v>
      </c>
      <c r="E29" s="16" t="s">
        <v>99</v>
      </c>
      <c r="F29" s="16">
        <v>157.4</v>
      </c>
      <c r="G29" s="16" t="str">
        <f>IF(OR(E29="",F29=""),"",IF(LEFT(E29,1)="M",VLOOKUP(F29,[1]Setup!$J$9:$K$23,2,TRUE),VLOOKUP(F29,[1]Setup!$L$9:$M$23,2,TRUE)))</f>
        <v>#ERROR!</v>
      </c>
      <c r="H29" s="16" t="str">
        <f>IF(F29="",0,VLOOKUP(AL29,[1]DATA!$L$2:$N$1910,IF(LEFT(E29,1)="F",3,2)))</f>
        <v>#ERROR!</v>
      </c>
      <c r="I29" s="16"/>
      <c r="J29" s="16"/>
      <c r="K29" s="20">
        <v>0.0</v>
      </c>
      <c r="L29" s="20"/>
      <c r="M29" s="20"/>
      <c r="N29" s="20"/>
      <c r="O29" s="17">
        <f t="shared" si="2"/>
        <v>0</v>
      </c>
      <c r="P29" s="21" t="s">
        <v>66</v>
      </c>
      <c r="Q29" s="20">
        <v>70.0</v>
      </c>
      <c r="R29" s="20">
        <v>75.0</v>
      </c>
      <c r="S29" s="20">
        <v>77.5</v>
      </c>
      <c r="T29" s="20"/>
      <c r="U29" s="17">
        <f t="shared" si="3"/>
        <v>77.5</v>
      </c>
      <c r="V29" s="17">
        <f t="shared" si="4"/>
        <v>0</v>
      </c>
      <c r="W29" s="20">
        <v>0.0</v>
      </c>
      <c r="X29" s="20"/>
      <c r="Y29" s="20"/>
      <c r="Z29" s="20"/>
      <c r="AA29" s="17">
        <f t="shared" si="5"/>
        <v>0</v>
      </c>
      <c r="AB29" s="17" t="str">
        <f t="shared" si="6"/>
        <v>#REF!</v>
      </c>
      <c r="AC29" s="33" t="str">
        <f t="shared" si="7"/>
        <v>#REF!</v>
      </c>
      <c r="AD29" s="33" t="str">
        <f>IF(OR(AB29=0,D29="",AND(D29&lt;40,D29&gt;22)),0,VLOOKUP($D29,[1]DATA!$A$2:$B$53,2,TRUE)*AC29)</f>
        <v>#ERROR!</v>
      </c>
      <c r="AE29" s="24" t="str">
        <f>IF(E29="","",OFFSET([1]Setup!$Q$1,MATCH(E29,[1]Setup!O:O,0)-1,0))</f>
        <v>#ERROR!</v>
      </c>
      <c r="AF29" s="17" t="str">
        <f t="shared" si="8"/>
        <v>#REF!</v>
      </c>
      <c r="AG29" s="16" t="str">
        <f>IF(OR(AB29=0),0,VLOOKUP(AU29,[1]Setup!$S$6:$T$15,2,TRUE))</f>
        <v>#ERROR!</v>
      </c>
      <c r="AH29" s="25" t="s">
        <v>59</v>
      </c>
      <c r="AI29" s="25">
        <v>1.0</v>
      </c>
      <c r="AJ29" s="26" t="s">
        <v>60</v>
      </c>
      <c r="AK29" s="18" t="str">
        <f t="shared" si="9"/>
        <v>#N/A</v>
      </c>
      <c r="AL29" s="16">
        <f t="shared" si="10"/>
        <v>71.4</v>
      </c>
      <c r="AM29" s="37">
        <f t="shared" si="11"/>
        <v>0</v>
      </c>
      <c r="AN29" s="16" t="str">
        <f t="shared" si="12"/>
        <v>F</v>
      </c>
      <c r="AO29" s="16"/>
      <c r="AP29" s="15" t="str">
        <f t="shared" si="13"/>
        <v>#REF!</v>
      </c>
      <c r="AQ29" s="27">
        <f t="shared" si="14"/>
        <v>0</v>
      </c>
      <c r="AR29" s="16" t="str">
        <f t="shared" si="15"/>
        <v>#REF!</v>
      </c>
      <c r="AS29" s="28">
        <f t="shared" si="16"/>
        <v>0</v>
      </c>
      <c r="AT29" s="29" t="str">
        <f t="shared" si="17"/>
        <v>#REF!</v>
      </c>
      <c r="AU29" s="29" t="str">
        <f t="shared" si="18"/>
        <v>#REF!</v>
      </c>
      <c r="AV29" s="30">
        <f t="shared" si="19"/>
        <v>157.4</v>
      </c>
      <c r="AW29" s="16">
        <f t="shared" si="20"/>
        <v>47</v>
      </c>
      <c r="AX29" s="27" t="str">
        <f>IF(OR(E29="",F29="",ISERROR(AE29)),0,(100000000*MATCH(E29,INDIRECT(#REF!),0)+IF(AE29=1,(16-IF(AN29="M",MATCH(G29,[1]Setup!$K$9:$K$23,0),MATCH(G29,[1]Setup!$M$9:$M$23)))*1000000,0)+IF(AB29&gt;0,IF(AE29=1,RANK(AB29,AB:AB,-1)*1000+AW29,IF(AE29=2,AC29,AD29)),0)))</f>
        <v>#ERROR!</v>
      </c>
      <c r="AY29" s="35"/>
      <c r="AZ29" s="35">
        <v>77.5</v>
      </c>
      <c r="BA29" s="16" t="s">
        <v>55</v>
      </c>
      <c r="BB29" s="18"/>
      <c r="BC29" s="18"/>
      <c r="BD29" s="18"/>
      <c r="BE29" s="18"/>
      <c r="BF29" s="18"/>
      <c r="BG29" s="31"/>
      <c r="BH29" s="31"/>
      <c r="BI29" s="31"/>
      <c r="BJ29" s="31"/>
      <c r="BK29" s="31"/>
      <c r="BL29" s="31"/>
      <c r="BM29" s="32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>
        <v>0.0</v>
      </c>
      <c r="CJ29" s="15">
        <v>0.0</v>
      </c>
      <c r="CK29" s="15">
        <v>0.0</v>
      </c>
      <c r="CL29" s="15">
        <v>0.0</v>
      </c>
      <c r="CM29" s="15">
        <v>0.0</v>
      </c>
      <c r="CN29" s="15">
        <v>0.0</v>
      </c>
      <c r="CO29" s="15">
        <v>0.0</v>
      </c>
      <c r="CP29" s="15">
        <v>1.0</v>
      </c>
      <c r="CQ29" s="15">
        <v>1.0</v>
      </c>
      <c r="CR29" s="15">
        <v>1.0</v>
      </c>
      <c r="CS29" s="15">
        <v>0.0</v>
      </c>
      <c r="CT29" s="15">
        <v>0.0</v>
      </c>
      <c r="CU29" s="15">
        <v>0.0</v>
      </c>
      <c r="CV29" s="15">
        <v>0.0</v>
      </c>
      <c r="CW29" s="15">
        <v>0.0</v>
      </c>
      <c r="CX29" s="15">
        <v>0.0</v>
      </c>
      <c r="CY29" s="15">
        <v>0.0</v>
      </c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</row>
    <row r="30" ht="14.25" customHeight="1">
      <c r="A30" s="15">
        <f t="shared" si="21"/>
        <v>102.5</v>
      </c>
      <c r="B30" s="16" t="s">
        <v>62</v>
      </c>
      <c r="C30" s="17" t="s">
        <v>181</v>
      </c>
      <c r="D30" s="16">
        <v>52.0</v>
      </c>
      <c r="E30" s="16" t="s">
        <v>152</v>
      </c>
      <c r="F30" s="16">
        <v>145.0</v>
      </c>
      <c r="G30" s="16" t="str">
        <f>IF(OR(E30="",F30=""),"",IF(LEFT(E30,1)="M",VLOOKUP(F30,[1]Setup!$J$9:$K$23,2,TRUE),VLOOKUP(F30,[1]Setup!$L$9:$M$23,2,TRUE)))</f>
        <v>#ERROR!</v>
      </c>
      <c r="H30" s="16" t="str">
        <f>IF(F30="",0,VLOOKUP(AL30,[1]DATA!$L$2:$N$1910,IF(LEFT(E30,1)="F",3,2)))</f>
        <v>#ERROR!</v>
      </c>
      <c r="I30" s="16"/>
      <c r="J30" s="16" t="s">
        <v>85</v>
      </c>
      <c r="K30" s="20">
        <v>97.5</v>
      </c>
      <c r="L30" s="20">
        <v>102.5</v>
      </c>
      <c r="M30" s="20">
        <v>-110.0</v>
      </c>
      <c r="N30" s="20"/>
      <c r="O30" s="17">
        <f t="shared" si="2"/>
        <v>102.5</v>
      </c>
      <c r="P30" s="21" t="s">
        <v>86</v>
      </c>
      <c r="Q30" s="20">
        <v>62.5</v>
      </c>
      <c r="R30" s="20">
        <v>65.0</v>
      </c>
      <c r="S30" s="20">
        <v>-70.0</v>
      </c>
      <c r="T30" s="20"/>
      <c r="U30" s="17">
        <f t="shared" si="3"/>
        <v>65</v>
      </c>
      <c r="V30" s="17">
        <f t="shared" si="4"/>
        <v>167.5</v>
      </c>
      <c r="W30" s="20">
        <v>102.5</v>
      </c>
      <c r="X30" s="20">
        <v>110.0</v>
      </c>
      <c r="Y30" s="20">
        <v>-115.0</v>
      </c>
      <c r="Z30" s="20"/>
      <c r="AA30" s="17">
        <f t="shared" si="5"/>
        <v>110</v>
      </c>
      <c r="AB30" s="17" t="str">
        <f t="shared" si="6"/>
        <v>#REF!</v>
      </c>
      <c r="AC30" s="33" t="str">
        <f t="shared" si="7"/>
        <v>#REF!</v>
      </c>
      <c r="AD30" s="33" t="str">
        <f>IF(OR(AB30=0,D30="",AND(D30&lt;40,D30&gt;22)),0,VLOOKUP($D30,[1]DATA!$A$2:$B$53,2,TRUE)*AC30)</f>
        <v>#ERROR!</v>
      </c>
      <c r="AE30" s="24" t="str">
        <f>IF(E30="","",OFFSET([1]Setup!$Q$1,MATCH(E30,[1]Setup!O:O,0)-1,0))</f>
        <v>#ERROR!</v>
      </c>
      <c r="AF30" s="17" t="str">
        <f t="shared" si="8"/>
        <v>#REF!</v>
      </c>
      <c r="AG30" s="16" t="str">
        <f>IF(OR(AB30=0),0,VLOOKUP(AU30,[1]Setup!$S$6:$T$15,2,TRUE))</f>
        <v>#ERROR!</v>
      </c>
      <c r="AH30" s="25" t="s">
        <v>200</v>
      </c>
      <c r="AI30" s="25">
        <v>1.17</v>
      </c>
      <c r="AJ30" s="26" t="s">
        <v>60</v>
      </c>
      <c r="AK30" s="18" t="str">
        <f t="shared" si="9"/>
        <v>#N/A</v>
      </c>
      <c r="AL30" s="16">
        <f t="shared" si="10"/>
        <v>65.8</v>
      </c>
      <c r="AM30" s="16">
        <f t="shared" si="11"/>
        <v>277.5</v>
      </c>
      <c r="AN30" s="16" t="str">
        <f t="shared" si="12"/>
        <v>M</v>
      </c>
      <c r="AO30" s="16"/>
      <c r="AP30" s="15" t="str">
        <f t="shared" si="13"/>
        <v>#REF!</v>
      </c>
      <c r="AQ30" s="27">
        <f t="shared" si="14"/>
        <v>0</v>
      </c>
      <c r="AR30" s="16" t="str">
        <f t="shared" si="15"/>
        <v>#REF!</v>
      </c>
      <c r="AS30" s="28">
        <f t="shared" si="16"/>
        <v>0</v>
      </c>
      <c r="AT30" s="29" t="str">
        <f t="shared" si="17"/>
        <v>#REF!</v>
      </c>
      <c r="AU30" s="29" t="str">
        <f t="shared" si="18"/>
        <v>#REF!</v>
      </c>
      <c r="AV30" s="30">
        <f t="shared" si="19"/>
        <v>145</v>
      </c>
      <c r="AW30" s="16">
        <f t="shared" si="20"/>
        <v>53</v>
      </c>
      <c r="AX30" s="27" t="str">
        <f>IF(OR(E30="",F30="",ISERROR(AE30)),0,(100000000*MATCH(E30,INDIRECT(#REF!),0)+IF(AE30=1,(16-IF(AN30="M",MATCH(G30,[1]Setup!$K$9:$K$23,0),MATCH(G30,[1]Setup!$M$9:$M$23)))*1000000,0)+IF(AB30&gt;0,IF(AE30=1,RANK(AB30,AB:AB,-1)*1000+AW30,IF(AE30=2,AC30,AD30)),0)))</f>
        <v>#ERROR!</v>
      </c>
      <c r="AY30" s="35"/>
      <c r="AZ30" s="35"/>
      <c r="BA30" s="16"/>
      <c r="BB30" s="18"/>
      <c r="BC30" s="18"/>
      <c r="BD30" s="18"/>
      <c r="BE30" s="18"/>
      <c r="BF30" s="18"/>
      <c r="BG30" s="31"/>
      <c r="BH30" s="31"/>
      <c r="BI30" s="31"/>
      <c r="BJ30" s="31"/>
      <c r="BK30" s="31"/>
      <c r="BL30" s="31"/>
      <c r="BM30" s="32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>
        <v>0.0</v>
      </c>
      <c r="CJ30" s="15">
        <v>1.0</v>
      </c>
      <c r="CK30" s="15">
        <v>1.0</v>
      </c>
      <c r="CL30" s="15">
        <v>-1.0</v>
      </c>
      <c r="CM30" s="15">
        <v>0.0</v>
      </c>
      <c r="CN30" s="15">
        <v>0.0</v>
      </c>
      <c r="CO30" s="15">
        <v>0.0</v>
      </c>
      <c r="CP30" s="15">
        <v>1.0</v>
      </c>
      <c r="CQ30" s="15">
        <v>1.0</v>
      </c>
      <c r="CR30" s="15">
        <v>-1.0</v>
      </c>
      <c r="CS30" s="15">
        <v>0.0</v>
      </c>
      <c r="CT30" s="15">
        <v>0.0</v>
      </c>
      <c r="CU30" s="15">
        <v>0.0</v>
      </c>
      <c r="CV30" s="15">
        <v>1.0</v>
      </c>
      <c r="CW30" s="15">
        <v>1.0</v>
      </c>
      <c r="CX30" s="15">
        <v>-1.0</v>
      </c>
      <c r="CY30" s="15">
        <v>0.0</v>
      </c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</row>
    <row r="31" ht="14.25" customHeight="1">
      <c r="A31" s="15">
        <f t="shared" si="21"/>
        <v>105</v>
      </c>
      <c r="B31" s="16" t="s">
        <v>62</v>
      </c>
      <c r="C31" s="17" t="s">
        <v>180</v>
      </c>
      <c r="D31" s="16">
        <v>20.0</v>
      </c>
      <c r="E31" s="16" t="s">
        <v>91</v>
      </c>
      <c r="F31" s="16">
        <v>126.1</v>
      </c>
      <c r="G31" s="16" t="str">
        <f>IF(OR(E31="",F31=""),"",IF(LEFT(E31,1)="M",VLOOKUP(F31,[1]Setup!$J$9:$K$23,2,TRUE),VLOOKUP(F31,[1]Setup!$L$9:$M$23,2,TRUE)))</f>
        <v>#ERROR!</v>
      </c>
      <c r="H31" s="16" t="str">
        <f>IF(F31="",0,VLOOKUP(AL31,[1]DATA!$L$2:$N$1910,IF(LEFT(E31,1)="F",3,2)))</f>
        <v>#ERROR!</v>
      </c>
      <c r="I31" s="16"/>
      <c r="J31" s="16" t="s">
        <v>130</v>
      </c>
      <c r="K31" s="20">
        <v>110.0</v>
      </c>
      <c r="L31" s="20">
        <v>117.5</v>
      </c>
      <c r="M31" s="20">
        <v>122.5</v>
      </c>
      <c r="N31" s="20"/>
      <c r="O31" s="17">
        <f t="shared" si="2"/>
        <v>122.5</v>
      </c>
      <c r="P31" s="21" t="s">
        <v>66</v>
      </c>
      <c r="Q31" s="20">
        <v>-57.5</v>
      </c>
      <c r="R31" s="20">
        <v>57.5</v>
      </c>
      <c r="S31" s="20">
        <v>62.5</v>
      </c>
      <c r="T31" s="20"/>
      <c r="U31" s="17">
        <f t="shared" si="3"/>
        <v>62.5</v>
      </c>
      <c r="V31" s="17">
        <f t="shared" si="4"/>
        <v>185</v>
      </c>
      <c r="W31" s="20">
        <v>105.0</v>
      </c>
      <c r="X31" s="20">
        <v>112.5</v>
      </c>
      <c r="Y31" s="20">
        <v>115.0</v>
      </c>
      <c r="Z31" s="20"/>
      <c r="AA31" s="17">
        <f t="shared" si="5"/>
        <v>115</v>
      </c>
      <c r="AB31" s="17" t="str">
        <f t="shared" si="6"/>
        <v>#REF!</v>
      </c>
      <c r="AC31" s="33" t="str">
        <f t="shared" si="7"/>
        <v>#REF!</v>
      </c>
      <c r="AD31" s="33" t="str">
        <f>IF(OR(AB31=0,D31="",AND(D31&lt;40,D31&gt;22)),0,VLOOKUP($D31,[1]DATA!$A$2:$B$53,2,TRUE)*AC31)</f>
        <v>#ERROR!</v>
      </c>
      <c r="AE31" s="24" t="str">
        <f>IF(E31="","",OFFSET([1]Setup!$Q$1,MATCH(E31,[1]Setup!O:O,0)-1,0))</f>
        <v>#ERROR!</v>
      </c>
      <c r="AF31" s="17" t="str">
        <f t="shared" si="8"/>
        <v>#REF!</v>
      </c>
      <c r="AG31" s="16" t="str">
        <f>IF(OR(AB31=0),0,VLOOKUP(AU31,[1]Setup!$S$6:$T$15,2,TRUE))</f>
        <v>#ERROR!</v>
      </c>
      <c r="AH31" s="25" t="s">
        <v>109</v>
      </c>
      <c r="AI31" s="25">
        <v>1.0</v>
      </c>
      <c r="AJ31" s="26" t="s">
        <v>60</v>
      </c>
      <c r="AK31" s="18" t="str">
        <f t="shared" si="9"/>
        <v>#N/A</v>
      </c>
      <c r="AL31" s="16">
        <f t="shared" si="10"/>
        <v>57.2</v>
      </c>
      <c r="AM31" s="16">
        <f t="shared" si="11"/>
        <v>300</v>
      </c>
      <c r="AN31" s="16" t="str">
        <f t="shared" si="12"/>
        <v>F</v>
      </c>
      <c r="AO31" s="16"/>
      <c r="AP31" s="15" t="str">
        <f t="shared" si="13"/>
        <v>#REF!</v>
      </c>
      <c r="AQ31" s="27">
        <f t="shared" si="14"/>
        <v>0</v>
      </c>
      <c r="AR31" s="16" t="str">
        <f t="shared" si="15"/>
        <v>#REF!</v>
      </c>
      <c r="AS31" s="28">
        <f t="shared" si="16"/>
        <v>0</v>
      </c>
      <c r="AT31" s="29" t="str">
        <f t="shared" si="17"/>
        <v>#REF!</v>
      </c>
      <c r="AU31" s="29" t="str">
        <f t="shared" si="18"/>
        <v>#REF!</v>
      </c>
      <c r="AV31" s="30">
        <f t="shared" si="19"/>
        <v>126.1</v>
      </c>
      <c r="AW31" s="16">
        <f t="shared" si="20"/>
        <v>58</v>
      </c>
      <c r="AX31" s="27" t="str">
        <f>IF(OR(E31="",F31="",ISERROR(AE31)),0,(100000000*MATCH(E31,INDIRECT(#REF!),0)+IF(AE31=1,(16-IF(AN31="M",MATCH(G31,[1]Setup!$K$9:$K$23,0),MATCH(G31,[1]Setup!$M$9:$M$23)))*1000000,0)+IF(AB31&gt;0,IF(AE31=1,RANK(AB31,AB:AB,-1)*1000+AW31,IF(AE31=2,AC31,AD31)),0)))</f>
        <v>#ERROR!</v>
      </c>
      <c r="AY31" s="35"/>
      <c r="AZ31" s="35"/>
      <c r="BA31" s="16"/>
      <c r="BB31" s="18"/>
      <c r="BC31" s="18"/>
      <c r="BD31" s="18"/>
      <c r="BE31" s="18"/>
      <c r="BF31" s="18"/>
      <c r="BG31" s="31"/>
      <c r="BH31" s="31"/>
      <c r="BI31" s="31"/>
      <c r="BJ31" s="31"/>
      <c r="BK31" s="31"/>
      <c r="BL31" s="31"/>
      <c r="BM31" s="32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>
        <v>0.0</v>
      </c>
      <c r="CJ31" s="15">
        <v>1.0</v>
      </c>
      <c r="CK31" s="15">
        <v>1.0</v>
      </c>
      <c r="CL31" s="15">
        <v>1.0</v>
      </c>
      <c r="CM31" s="15">
        <v>0.0</v>
      </c>
      <c r="CN31" s="15">
        <v>0.0</v>
      </c>
      <c r="CO31" s="15">
        <v>0.0</v>
      </c>
      <c r="CP31" s="15">
        <v>-1.0</v>
      </c>
      <c r="CQ31" s="15">
        <v>1.0</v>
      </c>
      <c r="CR31" s="15">
        <v>1.0</v>
      </c>
      <c r="CS31" s="15">
        <v>0.0</v>
      </c>
      <c r="CT31" s="15">
        <v>0.0</v>
      </c>
      <c r="CU31" s="15">
        <v>0.0</v>
      </c>
      <c r="CV31" s="15">
        <v>1.0</v>
      </c>
      <c r="CW31" s="15">
        <v>1.0</v>
      </c>
      <c r="CX31" s="15">
        <v>1.0</v>
      </c>
      <c r="CY31" s="15">
        <v>0.0</v>
      </c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</row>
    <row r="32" ht="14.25" customHeight="1">
      <c r="A32" s="15">
        <f t="shared" si="21"/>
        <v>122.5</v>
      </c>
      <c r="B32" s="16" t="s">
        <v>62</v>
      </c>
      <c r="C32" s="17" t="s">
        <v>177</v>
      </c>
      <c r="D32" s="16">
        <v>39.0</v>
      </c>
      <c r="E32" s="16" t="s">
        <v>126</v>
      </c>
      <c r="F32" s="16">
        <v>164.2</v>
      </c>
      <c r="G32" s="16" t="str">
        <f>IF(OR(E32="",F32=""),"",IF(LEFT(E32,1)="M",VLOOKUP(F32,[1]Setup!$J$9:$K$23,2,TRUE),VLOOKUP(F32,[1]Setup!$L$9:$M$23,2,TRUE)))</f>
        <v>#ERROR!</v>
      </c>
      <c r="H32" s="16" t="str">
        <f>IF(F32="",0,VLOOKUP(AL32,[1]DATA!$L$2:$N$1910,IF(LEFT(E32,1)="F",3,2)))</f>
        <v>#ERROR!</v>
      </c>
      <c r="I32" s="16"/>
      <c r="J32" s="16" t="s">
        <v>178</v>
      </c>
      <c r="K32" s="20">
        <v>147.5</v>
      </c>
      <c r="L32" s="20">
        <v>162.5</v>
      </c>
      <c r="M32" s="20">
        <v>-170.0</v>
      </c>
      <c r="N32" s="20"/>
      <c r="O32" s="17">
        <f t="shared" si="2"/>
        <v>162.5</v>
      </c>
      <c r="P32" s="21" t="s">
        <v>72</v>
      </c>
      <c r="Q32" s="20">
        <v>102.5</v>
      </c>
      <c r="R32" s="20">
        <v>-112.5</v>
      </c>
      <c r="S32" s="20">
        <v>-112.5</v>
      </c>
      <c r="T32" s="20"/>
      <c r="U32" s="17">
        <f t="shared" si="3"/>
        <v>102.5</v>
      </c>
      <c r="V32" s="17">
        <f t="shared" si="4"/>
        <v>265</v>
      </c>
      <c r="W32" s="20">
        <v>122.5</v>
      </c>
      <c r="X32" s="20">
        <v>152.5</v>
      </c>
      <c r="Y32" s="20">
        <v>155.0</v>
      </c>
      <c r="Z32" s="20"/>
      <c r="AA32" s="17">
        <f t="shared" si="5"/>
        <v>155</v>
      </c>
      <c r="AB32" s="17" t="str">
        <f t="shared" si="6"/>
        <v>#REF!</v>
      </c>
      <c r="AC32" s="33" t="str">
        <f t="shared" si="7"/>
        <v>#REF!</v>
      </c>
      <c r="AD32" s="33" t="str">
        <f>IF(OR(AB32=0,D32="",AND(D32&lt;40,D32&gt;22)),0,VLOOKUP($D32,[1]DATA!$A$2:$B$53,2,TRUE)*AC32)</f>
        <v>#ERROR!</v>
      </c>
      <c r="AE32" s="24" t="str">
        <f>IF(E32="","",OFFSET([1]Setup!$Q$1,MATCH(E32,[1]Setup!O:O,0)-1,0))</f>
        <v>#ERROR!</v>
      </c>
      <c r="AF32" s="17" t="str">
        <f t="shared" si="8"/>
        <v>#REF!</v>
      </c>
      <c r="AG32" s="16" t="str">
        <f>IF(OR(AB32=0),0,VLOOKUP(AU32,[1]Setup!$S$6:$T$15,2,TRUE))</f>
        <v>#ERROR!</v>
      </c>
      <c r="AH32" s="25" t="s">
        <v>109</v>
      </c>
      <c r="AI32" s="25">
        <v>1.0</v>
      </c>
      <c r="AJ32" s="26" t="s">
        <v>60</v>
      </c>
      <c r="AK32" s="18" t="str">
        <f t="shared" si="9"/>
        <v>#N/A</v>
      </c>
      <c r="AL32" s="16">
        <f t="shared" si="10"/>
        <v>74.5</v>
      </c>
      <c r="AM32" s="16">
        <f t="shared" si="11"/>
        <v>420</v>
      </c>
      <c r="AN32" s="16" t="str">
        <f t="shared" si="12"/>
        <v>F</v>
      </c>
      <c r="AO32" s="16"/>
      <c r="AP32" s="15" t="str">
        <f t="shared" si="13"/>
        <v>#REF!</v>
      </c>
      <c r="AQ32" s="27">
        <f t="shared" si="14"/>
        <v>0</v>
      </c>
      <c r="AR32" s="16" t="str">
        <f t="shared" si="15"/>
        <v>#REF!</v>
      </c>
      <c r="AS32" s="28">
        <f t="shared" si="16"/>
        <v>0</v>
      </c>
      <c r="AT32" s="29" t="str">
        <f t="shared" si="17"/>
        <v>#REF!</v>
      </c>
      <c r="AU32" s="29" t="str">
        <f t="shared" si="18"/>
        <v>#REF!</v>
      </c>
      <c r="AV32" s="30">
        <f t="shared" si="19"/>
        <v>164.2</v>
      </c>
      <c r="AW32" s="16">
        <f t="shared" si="20"/>
        <v>43</v>
      </c>
      <c r="AX32" s="27" t="str">
        <f>IF(OR(E32="",F32="",ISERROR(AE32)),0,(100000000*MATCH(E32,INDIRECT(#REF!),0)+IF(AE32=1,(16-IF(AN32="M",MATCH(G32,[1]Setup!$K$9:$K$23,0),MATCH(G32,[1]Setup!$M$9:$M$23)))*1000000,0)+IF(AB32&gt;0,IF(AE32=1,RANK(AB32,AB:AB,-1)*1000+AW32,IF(AE32=2,AC32,AD32)),0)))</f>
        <v>#ERROR!</v>
      </c>
      <c r="AY32" s="35"/>
      <c r="AZ32" s="35"/>
      <c r="BA32" s="16"/>
      <c r="BB32" s="18"/>
      <c r="BC32" s="18"/>
      <c r="BD32" s="18"/>
      <c r="BE32" s="18"/>
      <c r="BF32" s="18"/>
      <c r="BG32" s="31"/>
      <c r="BH32" s="31"/>
      <c r="BI32" s="31"/>
      <c r="BJ32" s="31"/>
      <c r="BK32" s="31"/>
      <c r="BL32" s="31"/>
      <c r="BM32" s="32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>
        <v>0.0</v>
      </c>
      <c r="CJ32" s="15">
        <v>1.0</v>
      </c>
      <c r="CK32" s="15">
        <v>1.0</v>
      </c>
      <c r="CL32" s="15">
        <v>-1.0</v>
      </c>
      <c r="CM32" s="15">
        <v>0.0</v>
      </c>
      <c r="CN32" s="15">
        <v>0.0</v>
      </c>
      <c r="CO32" s="15">
        <v>0.0</v>
      </c>
      <c r="CP32" s="15">
        <v>1.0</v>
      </c>
      <c r="CQ32" s="15">
        <v>-1.0</v>
      </c>
      <c r="CR32" s="15">
        <v>-1.0</v>
      </c>
      <c r="CS32" s="15">
        <v>0.0</v>
      </c>
      <c r="CT32" s="15">
        <v>0.0</v>
      </c>
      <c r="CU32" s="15">
        <v>0.0</v>
      </c>
      <c r="CV32" s="15">
        <v>1.0</v>
      </c>
      <c r="CW32" s="15">
        <v>1.0</v>
      </c>
      <c r="CX32" s="15">
        <v>1.0</v>
      </c>
      <c r="CY32" s="15">
        <v>0.0</v>
      </c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</row>
    <row r="33" ht="14.25" customHeight="1">
      <c r="A33" s="15">
        <f t="shared" si="21"/>
        <v>145</v>
      </c>
      <c r="B33" s="16" t="s">
        <v>62</v>
      </c>
      <c r="C33" s="17" t="s">
        <v>63</v>
      </c>
      <c r="D33" s="16">
        <v>65.0</v>
      </c>
      <c r="E33" s="16" t="s">
        <v>64</v>
      </c>
      <c r="F33" s="16">
        <v>130.4</v>
      </c>
      <c r="G33" s="16" t="str">
        <f>IF(OR(E33="",F33=""),"",IF(LEFT(E33,1)="M",VLOOKUP(F33,[1]Setup!$J$9:$K$23,2,TRUE),VLOOKUP(F33,[1]Setup!$L$9:$M$23,2,TRUE)))</f>
        <v>#ERROR!</v>
      </c>
      <c r="H33" s="16" t="str">
        <f>IF(F33="",0,VLOOKUP(AL33,[1]DATA!$L$2:$N$1910,IF(LEFT(E33,1)="F",3,2)))</f>
        <v>#ERROR!</v>
      </c>
      <c r="I33" s="16"/>
      <c r="J33" s="16" t="s">
        <v>65</v>
      </c>
      <c r="K33" s="20">
        <v>175.0</v>
      </c>
      <c r="L33" s="20">
        <v>185.0</v>
      </c>
      <c r="M33" s="20">
        <v>-187.5</v>
      </c>
      <c r="N33" s="20"/>
      <c r="O33" s="17">
        <f t="shared" si="2"/>
        <v>185</v>
      </c>
      <c r="P33" s="21" t="s">
        <v>66</v>
      </c>
      <c r="Q33" s="20">
        <v>55.0</v>
      </c>
      <c r="R33" s="20">
        <v>57.5</v>
      </c>
      <c r="S33" s="20">
        <v>-60.0</v>
      </c>
      <c r="T33" s="20"/>
      <c r="U33" s="17">
        <f t="shared" si="3"/>
        <v>57.5</v>
      </c>
      <c r="V33" s="17">
        <f t="shared" si="4"/>
        <v>242.5</v>
      </c>
      <c r="W33" s="20">
        <v>145.0</v>
      </c>
      <c r="X33" s="20">
        <v>152.5</v>
      </c>
      <c r="Y33" s="20">
        <v>165.0</v>
      </c>
      <c r="Z33" s="20"/>
      <c r="AA33" s="17">
        <f t="shared" si="5"/>
        <v>165</v>
      </c>
      <c r="AB33" s="17" t="str">
        <f t="shared" si="6"/>
        <v>#REF!</v>
      </c>
      <c r="AC33" s="33" t="str">
        <f t="shared" si="7"/>
        <v>#REF!</v>
      </c>
      <c r="AD33" s="33" t="str">
        <f>IF(OR(AB33=0,D33="",AND(D33&lt;40,D33&gt;22)),0,VLOOKUP($D33,[1]DATA!$A$2:$B$53,2,TRUE)*AC33)</f>
        <v>#ERROR!</v>
      </c>
      <c r="AE33" s="24" t="str">
        <f>IF(E33="","",OFFSET([1]Setup!$Q$1,MATCH(E33,[1]Setup!O:O,0)-1,0))</f>
        <v>#ERROR!</v>
      </c>
      <c r="AF33" s="17" t="str">
        <f t="shared" si="8"/>
        <v>#REF!</v>
      </c>
      <c r="AG33" s="16" t="str">
        <f>IF(OR(AB33=0),0,VLOOKUP(AU33,[1]Setup!$S$6:$T$15,2,TRUE))</f>
        <v>#ERROR!</v>
      </c>
      <c r="AH33" s="25" t="s">
        <v>109</v>
      </c>
      <c r="AI33" s="25">
        <v>1.0</v>
      </c>
      <c r="AJ33" s="26" t="s">
        <v>60</v>
      </c>
      <c r="AK33" s="18" t="str">
        <f t="shared" si="9"/>
        <v>#N/A</v>
      </c>
      <c r="AL33" s="16">
        <f t="shared" si="10"/>
        <v>59.1</v>
      </c>
      <c r="AM33" s="16">
        <f t="shared" si="11"/>
        <v>407.5</v>
      </c>
      <c r="AN33" s="16" t="str">
        <f t="shared" si="12"/>
        <v>F</v>
      </c>
      <c r="AO33" s="16"/>
      <c r="AP33" s="15" t="str">
        <f t="shared" si="13"/>
        <v>#REF!</v>
      </c>
      <c r="AQ33" s="27">
        <f t="shared" si="14"/>
        <v>0</v>
      </c>
      <c r="AR33" s="16" t="str">
        <f t="shared" si="15"/>
        <v>#REF!</v>
      </c>
      <c r="AS33" s="28">
        <f t="shared" si="16"/>
        <v>0</v>
      </c>
      <c r="AT33" s="29" t="str">
        <f t="shared" si="17"/>
        <v>#REF!</v>
      </c>
      <c r="AU33" s="29" t="str">
        <f t="shared" si="18"/>
        <v>#REF!</v>
      </c>
      <c r="AV33" s="30">
        <f t="shared" si="19"/>
        <v>130.4</v>
      </c>
      <c r="AW33" s="16">
        <f t="shared" si="20"/>
        <v>56</v>
      </c>
      <c r="AX33" s="27" t="str">
        <f>IF(OR(E33="",F33="",ISERROR(AE33)),0,(100000000*MATCH(E33,INDIRECT(#REF!),0)+IF(AE33=1,(16-IF(AN33="M",MATCH(G33,[1]Setup!$K$9:$K$23,0),MATCH(G33,[1]Setup!$M$9:$M$23)))*1000000,0)+IF(AB33&gt;0,IF(AE33=1,RANK(AB33,AB:AB,-1)*1000+AW33,IF(AE33=2,AC33,AD33)),0)))</f>
        <v>#ERROR!</v>
      </c>
      <c r="AY33" s="35"/>
      <c r="AZ33" s="35"/>
      <c r="BA33" s="16"/>
      <c r="BB33" s="18"/>
      <c r="BC33" s="18"/>
      <c r="BD33" s="18"/>
      <c r="BE33" s="18"/>
      <c r="BF33" s="18"/>
      <c r="BG33" s="31"/>
      <c r="BH33" s="31"/>
      <c r="BI33" s="31"/>
      <c r="BJ33" s="31"/>
      <c r="BK33" s="31"/>
      <c r="BL33" s="31"/>
      <c r="BM33" s="32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>
        <v>0.0</v>
      </c>
      <c r="CJ33" s="15">
        <v>1.0</v>
      </c>
      <c r="CK33" s="15">
        <v>1.0</v>
      </c>
      <c r="CL33" s="15">
        <v>-1.0</v>
      </c>
      <c r="CM33" s="15">
        <v>0.0</v>
      </c>
      <c r="CN33" s="15">
        <v>0.0</v>
      </c>
      <c r="CO33" s="15">
        <v>0.0</v>
      </c>
      <c r="CP33" s="15">
        <v>1.0</v>
      </c>
      <c r="CQ33" s="15">
        <v>1.0</v>
      </c>
      <c r="CR33" s="15">
        <v>-1.0</v>
      </c>
      <c r="CS33" s="15">
        <v>0.0</v>
      </c>
      <c r="CT33" s="15">
        <v>0.0</v>
      </c>
      <c r="CU33" s="15">
        <v>0.0</v>
      </c>
      <c r="CV33" s="15">
        <v>1.0</v>
      </c>
      <c r="CW33" s="15">
        <v>1.0</v>
      </c>
      <c r="CX33" s="15">
        <v>1.0</v>
      </c>
      <c r="CY33" s="15">
        <v>0.0</v>
      </c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</row>
    <row r="34" ht="14.25" customHeight="1">
      <c r="A34" s="15">
        <f t="shared" si="21"/>
        <v>147.5</v>
      </c>
      <c r="B34" s="16" t="s">
        <v>62</v>
      </c>
      <c r="C34" s="17" t="s">
        <v>69</v>
      </c>
      <c r="D34" s="16">
        <v>49.0</v>
      </c>
      <c r="E34" s="16" t="s">
        <v>70</v>
      </c>
      <c r="F34" s="16">
        <v>102.8</v>
      </c>
      <c r="G34" s="16" t="str">
        <f>IF(OR(E34="",F34=""),"",IF(LEFT(E34,1)="M",VLOOKUP(F34,[1]Setup!$J$9:$K$23,2,TRUE),VLOOKUP(F34,[1]Setup!$L$9:$M$23,2,TRUE)))</f>
        <v>#ERROR!</v>
      </c>
      <c r="H34" s="16" t="str">
        <f>IF(F34="",0,VLOOKUP(AL34,[1]DATA!$L$2:$N$1910,IF(LEFT(E34,1)="F",3,2)))</f>
        <v>#ERROR!</v>
      </c>
      <c r="I34" s="16"/>
      <c r="J34" s="16" t="s">
        <v>71</v>
      </c>
      <c r="K34" s="20">
        <v>162.5</v>
      </c>
      <c r="L34" s="20">
        <v>-175.0</v>
      </c>
      <c r="M34" s="20">
        <v>-187.5</v>
      </c>
      <c r="N34" s="20"/>
      <c r="O34" s="17">
        <f t="shared" si="2"/>
        <v>162.5</v>
      </c>
      <c r="P34" s="21" t="s">
        <v>72</v>
      </c>
      <c r="Q34" s="20">
        <v>95.0</v>
      </c>
      <c r="R34" s="20">
        <v>100.0</v>
      </c>
      <c r="S34" s="20">
        <v>-105.0</v>
      </c>
      <c r="T34" s="20"/>
      <c r="U34" s="17">
        <f t="shared" si="3"/>
        <v>100</v>
      </c>
      <c r="V34" s="17">
        <f t="shared" si="4"/>
        <v>262.5</v>
      </c>
      <c r="W34" s="20">
        <v>147.5</v>
      </c>
      <c r="X34" s="20">
        <v>-160.0</v>
      </c>
      <c r="Y34" s="20">
        <v>-160.0</v>
      </c>
      <c r="Z34" s="20"/>
      <c r="AA34" s="17">
        <f t="shared" si="5"/>
        <v>147.5</v>
      </c>
      <c r="AB34" s="17" t="str">
        <f t="shared" si="6"/>
        <v>#REF!</v>
      </c>
      <c r="AC34" s="33" t="str">
        <f t="shared" si="7"/>
        <v>#REF!</v>
      </c>
      <c r="AD34" s="33" t="str">
        <f>IF(OR(AB34=0,D34="",AND(D34&lt;40,D34&gt;22)),0,VLOOKUP($D34,[1]DATA!$A$2:$B$53,2,TRUE)*AC34)</f>
        <v>#ERROR!</v>
      </c>
      <c r="AE34" s="24" t="str">
        <f>IF(E34="","",OFFSET([1]Setup!$Q$1,MATCH(E34,[1]Setup!O:O,0)-1,0))</f>
        <v>#ERROR!</v>
      </c>
      <c r="AF34" s="17" t="str">
        <f t="shared" si="8"/>
        <v>#REF!</v>
      </c>
      <c r="AG34" s="16" t="str">
        <f>IF(OR(AB34=0),0,VLOOKUP(AU34,[1]Setup!$S$6:$T$15,2,TRUE))</f>
        <v>#ERROR!</v>
      </c>
      <c r="AH34" s="25" t="s">
        <v>109</v>
      </c>
      <c r="AI34" s="25">
        <v>1.11</v>
      </c>
      <c r="AJ34" s="26" t="s">
        <v>60</v>
      </c>
      <c r="AK34" s="18" t="str">
        <f t="shared" si="9"/>
        <v>#N/A</v>
      </c>
      <c r="AL34" s="16">
        <f t="shared" si="10"/>
        <v>46.6</v>
      </c>
      <c r="AM34" s="16">
        <f t="shared" si="11"/>
        <v>410</v>
      </c>
      <c r="AN34" s="16" t="str">
        <f t="shared" si="12"/>
        <v>F</v>
      </c>
      <c r="AO34" s="16"/>
      <c r="AP34" s="15" t="str">
        <f t="shared" si="13"/>
        <v>#REF!</v>
      </c>
      <c r="AQ34" s="27">
        <f t="shared" si="14"/>
        <v>0</v>
      </c>
      <c r="AR34" s="16" t="str">
        <f t="shared" si="15"/>
        <v>#REF!</v>
      </c>
      <c r="AS34" s="28">
        <f t="shared" si="16"/>
        <v>0</v>
      </c>
      <c r="AT34" s="29" t="str">
        <f t="shared" si="17"/>
        <v>#REF!</v>
      </c>
      <c r="AU34" s="29" t="str">
        <f t="shared" si="18"/>
        <v>#REF!</v>
      </c>
      <c r="AV34" s="30">
        <f t="shared" si="19"/>
        <v>102.8</v>
      </c>
      <c r="AW34" s="16">
        <f t="shared" si="20"/>
        <v>61</v>
      </c>
      <c r="AX34" s="27" t="str">
        <f>IF(OR(E34="",F34="",ISERROR(AE34)),0,(100000000*MATCH(E34,INDIRECT(#REF!),0)+IF(AE34=1,(16-IF(AN34="M",MATCH(G34,[1]Setup!$K$9:$K$23,0),MATCH(G34,[1]Setup!$M$9:$M$23)))*1000000,0)+IF(AB34&gt;0,IF(AE34=1,RANK(AB34,AB:AB,-1)*1000+AW34,IF(AE34=2,AC34,AD34)),0)))</f>
        <v>#ERROR!</v>
      </c>
      <c r="AY34" s="35"/>
      <c r="AZ34" s="35"/>
      <c r="BA34" s="16"/>
      <c r="BB34" s="18"/>
      <c r="BC34" s="18"/>
      <c r="BD34" s="18"/>
      <c r="BE34" s="18"/>
      <c r="BF34" s="18"/>
      <c r="BG34" s="31"/>
      <c r="BH34" s="31"/>
      <c r="BI34" s="31"/>
      <c r="BJ34" s="31"/>
      <c r="BK34" s="31"/>
      <c r="BL34" s="31"/>
      <c r="BM34" s="32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>
        <v>0.0</v>
      </c>
      <c r="CJ34" s="15">
        <v>1.0</v>
      </c>
      <c r="CK34" s="15">
        <v>-1.0</v>
      </c>
      <c r="CL34" s="15">
        <v>-1.0</v>
      </c>
      <c r="CM34" s="15">
        <v>0.0</v>
      </c>
      <c r="CN34" s="15">
        <v>0.0</v>
      </c>
      <c r="CO34" s="15">
        <v>0.0</v>
      </c>
      <c r="CP34" s="15">
        <v>1.0</v>
      </c>
      <c r="CQ34" s="15">
        <v>1.0</v>
      </c>
      <c r="CR34" s="15">
        <v>-1.0</v>
      </c>
      <c r="CS34" s="15">
        <v>0.0</v>
      </c>
      <c r="CT34" s="15">
        <v>0.0</v>
      </c>
      <c r="CU34" s="15">
        <v>0.0</v>
      </c>
      <c r="CV34" s="15">
        <v>1.0</v>
      </c>
      <c r="CW34" s="15">
        <v>-1.0</v>
      </c>
      <c r="CX34" s="15">
        <v>-1.0</v>
      </c>
      <c r="CY34" s="15">
        <v>0.0</v>
      </c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ht="14.25" customHeight="1">
      <c r="A35" s="15">
        <f t="shared" si="21"/>
        <v>155</v>
      </c>
      <c r="B35" s="16" t="s">
        <v>62</v>
      </c>
      <c r="C35" s="17" t="s">
        <v>100</v>
      </c>
      <c r="D35" s="16">
        <v>59.0</v>
      </c>
      <c r="E35" s="16" t="s">
        <v>101</v>
      </c>
      <c r="F35" s="16">
        <v>156.8</v>
      </c>
      <c r="G35" s="16" t="str">
        <f>IF(OR(E35="",F35=""),"",IF(LEFT(E35,1)="M",VLOOKUP(F35,[1]Setup!$J$9:$K$23,2,TRUE),VLOOKUP(F35,[1]Setup!$L$9:$M$23,2,TRUE)))</f>
        <v>#ERROR!</v>
      </c>
      <c r="H35" s="16" t="str">
        <f>IF(F35="",0,VLOOKUP(AL35,[1]DATA!$L$2:$N$1910,IF(LEFT(E35,1)="F",3,2)))</f>
        <v>#ERROR!</v>
      </c>
      <c r="I35" s="16"/>
      <c r="J35" s="16" t="s">
        <v>102</v>
      </c>
      <c r="K35" s="20">
        <v>177.5</v>
      </c>
      <c r="L35" s="20">
        <v>-190.0</v>
      </c>
      <c r="M35" s="20">
        <v>-190.0</v>
      </c>
      <c r="N35" s="20"/>
      <c r="O35" s="17">
        <f t="shared" si="2"/>
        <v>177.5</v>
      </c>
      <c r="P35" s="21" t="s">
        <v>66</v>
      </c>
      <c r="Q35" s="20">
        <v>95.0</v>
      </c>
      <c r="R35" s="20">
        <v>102.5</v>
      </c>
      <c r="S35" s="20">
        <v>110.0</v>
      </c>
      <c r="T35" s="20"/>
      <c r="U35" s="17">
        <f t="shared" si="3"/>
        <v>110</v>
      </c>
      <c r="V35" s="17">
        <f t="shared" si="4"/>
        <v>287.5</v>
      </c>
      <c r="W35" s="20">
        <v>155.0</v>
      </c>
      <c r="X35" s="20">
        <v>162.5</v>
      </c>
      <c r="Y35" s="20">
        <v>172.5</v>
      </c>
      <c r="Z35" s="20"/>
      <c r="AA35" s="17">
        <f t="shared" si="5"/>
        <v>172.5</v>
      </c>
      <c r="AB35" s="17" t="str">
        <f t="shared" si="6"/>
        <v>#REF!</v>
      </c>
      <c r="AC35" s="33" t="str">
        <f t="shared" si="7"/>
        <v>#REF!</v>
      </c>
      <c r="AD35" s="33" t="str">
        <f>IF(OR(AB35=0,D35="",AND(D35&lt;40,D35&gt;22)),0,VLOOKUP($D35,[1]DATA!$A$2:$B$53,2,TRUE)*AC35)</f>
        <v>#ERROR!</v>
      </c>
      <c r="AE35" s="24" t="str">
        <f>IF(E35="","",OFFSET([1]Setup!$Q$1,MATCH(E35,[1]Setup!O:O,0)-1,0))</f>
        <v>#ERROR!</v>
      </c>
      <c r="AF35" s="17" t="str">
        <f t="shared" si="8"/>
        <v>#REF!</v>
      </c>
      <c r="AG35" s="16" t="str">
        <f>IF(OR(AB35=0),0,VLOOKUP(AU35,[1]Setup!$S$6:$T$15,2,TRUE))</f>
        <v>#ERROR!</v>
      </c>
      <c r="AH35" s="25" t="s">
        <v>109</v>
      </c>
      <c r="AI35" s="25">
        <v>1.32</v>
      </c>
      <c r="AJ35" s="26" t="s">
        <v>93</v>
      </c>
      <c r="AK35" s="18" t="str">
        <f t="shared" si="9"/>
        <v>#N/A</v>
      </c>
      <c r="AL35" s="16">
        <f t="shared" si="10"/>
        <v>71.1</v>
      </c>
      <c r="AM35" s="16">
        <f t="shared" si="11"/>
        <v>460</v>
      </c>
      <c r="AN35" s="16" t="str">
        <f t="shared" si="12"/>
        <v>F</v>
      </c>
      <c r="AO35" s="16"/>
      <c r="AP35" s="15" t="str">
        <f t="shared" si="13"/>
        <v>#REF!</v>
      </c>
      <c r="AQ35" s="27">
        <f t="shared" si="14"/>
        <v>0</v>
      </c>
      <c r="AR35" s="16" t="str">
        <f t="shared" si="15"/>
        <v>#REF!</v>
      </c>
      <c r="AS35" s="28">
        <f t="shared" si="16"/>
        <v>0</v>
      </c>
      <c r="AT35" s="29" t="str">
        <f t="shared" si="17"/>
        <v>#REF!</v>
      </c>
      <c r="AU35" s="29" t="str">
        <f t="shared" si="18"/>
        <v>#REF!</v>
      </c>
      <c r="AV35" s="30">
        <f t="shared" si="19"/>
        <v>156.8</v>
      </c>
      <c r="AW35" s="16">
        <f t="shared" si="20"/>
        <v>50</v>
      </c>
      <c r="AX35" s="27" t="str">
        <f>IF(OR(E35="",F35="",ISERROR(AE35)),0,(100000000*MATCH(E35,INDIRECT(#REF!),0)+IF(AE35=1,(16-IF(AN35="M",MATCH(G35,[1]Setup!$K$9:$K$23,0),MATCH(G35,[1]Setup!$M$9:$M$23)))*1000000,0)+IF(AB35&gt;0,IF(AE35=1,RANK(AB35,AB:AB,-1)*1000+AW35,IF(AE35=2,AC35,AD35)),0)))</f>
        <v>#ERROR!</v>
      </c>
      <c r="AY35" s="35"/>
      <c r="AZ35" s="35"/>
      <c r="BA35" s="16"/>
      <c r="BB35" s="18"/>
      <c r="BC35" s="18"/>
      <c r="BD35" s="18"/>
      <c r="BE35" s="18"/>
      <c r="BF35" s="18"/>
      <c r="BG35" s="31"/>
      <c r="BH35" s="31"/>
      <c r="BI35" s="31"/>
      <c r="BJ35" s="31"/>
      <c r="BK35" s="31"/>
      <c r="BL35" s="31"/>
      <c r="BM35" s="32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>
        <v>0.0</v>
      </c>
      <c r="CJ35" s="15">
        <v>1.0</v>
      </c>
      <c r="CK35" s="15">
        <v>-1.0</v>
      </c>
      <c r="CL35" s="15">
        <v>-1.0</v>
      </c>
      <c r="CM35" s="15">
        <v>0.0</v>
      </c>
      <c r="CN35" s="15">
        <v>0.0</v>
      </c>
      <c r="CO35" s="15">
        <v>0.0</v>
      </c>
      <c r="CP35" s="15">
        <v>1.0</v>
      </c>
      <c r="CQ35" s="15">
        <v>1.0</v>
      </c>
      <c r="CR35" s="15">
        <v>1.0</v>
      </c>
      <c r="CS35" s="15">
        <v>0.0</v>
      </c>
      <c r="CT35" s="15">
        <v>0.0</v>
      </c>
      <c r="CU35" s="15">
        <v>0.0</v>
      </c>
      <c r="CV35" s="15">
        <v>1.0</v>
      </c>
      <c r="CW35" s="15">
        <v>1.0</v>
      </c>
      <c r="CX35" s="15">
        <v>1.0</v>
      </c>
      <c r="CY35" s="15">
        <v>0.0</v>
      </c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ht="14.25" customHeight="1">
      <c r="A36" s="15">
        <f t="shared" si="21"/>
        <v>160</v>
      </c>
      <c r="B36" s="16" t="s">
        <v>62</v>
      </c>
      <c r="C36" s="17" t="s">
        <v>159</v>
      </c>
      <c r="D36" s="16">
        <v>44.0</v>
      </c>
      <c r="E36" s="16" t="s">
        <v>149</v>
      </c>
      <c r="F36" s="16">
        <v>180.4</v>
      </c>
      <c r="G36" s="16" t="str">
        <f>IF(OR(E36="",F36=""),"",IF(LEFT(E36,1)="M",VLOOKUP(F36,[1]Setup!$J$9:$K$23,2,TRUE),VLOOKUP(F36,[1]Setup!$L$9:$M$23,2,TRUE)))</f>
        <v>#ERROR!</v>
      </c>
      <c r="H36" s="16" t="str">
        <f>IF(F36="",0,VLOOKUP(AL36,[1]DATA!$L$2:$N$1910,IF(LEFT(E36,1)="F",3,2)))</f>
        <v>#ERROR!</v>
      </c>
      <c r="I36" s="16"/>
      <c r="J36" s="16" t="s">
        <v>160</v>
      </c>
      <c r="K36" s="20">
        <v>-195.0</v>
      </c>
      <c r="L36" s="20">
        <v>205.0</v>
      </c>
      <c r="M36" s="20">
        <v>-220.0</v>
      </c>
      <c r="N36" s="20"/>
      <c r="O36" s="17">
        <f t="shared" si="2"/>
        <v>205</v>
      </c>
      <c r="P36" s="21" t="s">
        <v>86</v>
      </c>
      <c r="Q36" s="20">
        <v>130.0</v>
      </c>
      <c r="R36" s="20">
        <v>-140.0</v>
      </c>
      <c r="S36" s="20">
        <v>140.0</v>
      </c>
      <c r="T36" s="20"/>
      <c r="U36" s="17">
        <f t="shared" si="3"/>
        <v>140</v>
      </c>
      <c r="V36" s="17">
        <f t="shared" si="4"/>
        <v>345</v>
      </c>
      <c r="W36" s="20">
        <v>160.0</v>
      </c>
      <c r="X36" s="20">
        <v>170.0</v>
      </c>
      <c r="Y36" s="20">
        <v>182.5</v>
      </c>
      <c r="Z36" s="20"/>
      <c r="AA36" s="17">
        <f t="shared" si="5"/>
        <v>182.5</v>
      </c>
      <c r="AB36" s="17" t="str">
        <f t="shared" si="6"/>
        <v>#REF!</v>
      </c>
      <c r="AC36" s="33" t="str">
        <f t="shared" si="7"/>
        <v>#REF!</v>
      </c>
      <c r="AD36" s="33" t="str">
        <f>IF(OR(AB36=0,D36="",AND(D36&lt;40,D36&gt;22)),0,VLOOKUP($D36,[1]DATA!$A$2:$B$53,2,TRUE)*AC36)</f>
        <v>#ERROR!</v>
      </c>
      <c r="AE36" s="24" t="str">
        <f>IF(E36="","",OFFSET([1]Setup!$Q$1,MATCH(E36,[1]Setup!O:O,0)-1,0))</f>
        <v>#ERROR!</v>
      </c>
      <c r="AF36" s="17" t="str">
        <f t="shared" si="8"/>
        <v>#REF!</v>
      </c>
      <c r="AG36" s="16" t="str">
        <f>IF(OR(AB36=0),0,VLOOKUP(AU36,[1]Setup!$S$6:$T$15,2,TRUE))</f>
        <v>#ERROR!</v>
      </c>
      <c r="AH36" s="25" t="s">
        <v>109</v>
      </c>
      <c r="AI36" s="25">
        <v>1.04</v>
      </c>
      <c r="AJ36" s="26" t="s">
        <v>93</v>
      </c>
      <c r="AK36" s="18" t="str">
        <f t="shared" si="9"/>
        <v>#N/A</v>
      </c>
      <c r="AL36" s="16">
        <f t="shared" si="10"/>
        <v>81.8</v>
      </c>
      <c r="AM36" s="16">
        <f t="shared" si="11"/>
        <v>527.5</v>
      </c>
      <c r="AN36" s="16" t="str">
        <f t="shared" si="12"/>
        <v>F</v>
      </c>
      <c r="AO36" s="16"/>
      <c r="AP36" s="15" t="str">
        <f t="shared" si="13"/>
        <v>#REF!</v>
      </c>
      <c r="AQ36" s="27">
        <f t="shared" si="14"/>
        <v>0</v>
      </c>
      <c r="AR36" s="16" t="str">
        <f t="shared" si="15"/>
        <v>#REF!</v>
      </c>
      <c r="AS36" s="28">
        <f t="shared" si="16"/>
        <v>0</v>
      </c>
      <c r="AT36" s="29" t="str">
        <f t="shared" si="17"/>
        <v>#REF!</v>
      </c>
      <c r="AU36" s="29" t="str">
        <f t="shared" si="18"/>
        <v>#REF!</v>
      </c>
      <c r="AV36" s="30">
        <f t="shared" si="19"/>
        <v>180.4</v>
      </c>
      <c r="AW36" s="16">
        <f t="shared" si="20"/>
        <v>36</v>
      </c>
      <c r="AX36" s="27" t="str">
        <f>IF(OR(E36="",F36="",ISERROR(AE36)),0,(100000000*MATCH(E36,INDIRECT(#REF!),0)+IF(AE36=1,(16-IF(AN36="M",MATCH(G36,[1]Setup!$K$9:$K$23,0),MATCH(G36,[1]Setup!$M$9:$M$23)))*1000000,0)+IF(AB36&gt;0,IF(AE36=1,RANK(AB36,AB:AB,-1)*1000+AW36,IF(AE36=2,AC36,AD36)),0)))</f>
        <v>#ERROR!</v>
      </c>
      <c r="AY36" s="35"/>
      <c r="AZ36" s="35"/>
      <c r="BA36" s="16"/>
      <c r="BB36" s="18"/>
      <c r="BC36" s="18"/>
      <c r="BD36" s="18"/>
      <c r="BE36" s="18"/>
      <c r="BF36" s="18"/>
      <c r="BG36" s="31"/>
      <c r="BH36" s="31"/>
      <c r="BI36" s="31"/>
      <c r="BJ36" s="31"/>
      <c r="BK36" s="31"/>
      <c r="BL36" s="31"/>
      <c r="BM36" s="32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>
        <v>0.0</v>
      </c>
      <c r="CJ36" s="15">
        <v>-1.0</v>
      </c>
      <c r="CK36" s="15">
        <v>1.0</v>
      </c>
      <c r="CL36" s="15">
        <v>-1.0</v>
      </c>
      <c r="CM36" s="15">
        <v>0.0</v>
      </c>
      <c r="CN36" s="15">
        <v>0.0</v>
      </c>
      <c r="CO36" s="15">
        <v>0.0</v>
      </c>
      <c r="CP36" s="15">
        <v>1.0</v>
      </c>
      <c r="CQ36" s="15">
        <v>-1.0</v>
      </c>
      <c r="CR36" s="15">
        <v>1.0</v>
      </c>
      <c r="CS36" s="15">
        <v>0.0</v>
      </c>
      <c r="CT36" s="15">
        <v>0.0</v>
      </c>
      <c r="CU36" s="15">
        <v>0.0</v>
      </c>
      <c r="CV36" s="15">
        <v>1.0</v>
      </c>
      <c r="CW36" s="15">
        <v>1.0</v>
      </c>
      <c r="CX36" s="15">
        <v>1.0</v>
      </c>
      <c r="CY36" s="15">
        <v>0.0</v>
      </c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ht="14.25" customHeight="1">
      <c r="A37" s="15">
        <f t="shared" si="21"/>
        <v>170</v>
      </c>
      <c r="B37" s="16" t="s">
        <v>62</v>
      </c>
      <c r="C37" s="17" t="s">
        <v>148</v>
      </c>
      <c r="D37" s="16">
        <v>42.0</v>
      </c>
      <c r="E37" s="16" t="s">
        <v>149</v>
      </c>
      <c r="F37" s="16">
        <v>145.0</v>
      </c>
      <c r="G37" s="16" t="str">
        <f>IF(OR(E37="",F37=""),"",IF(LEFT(E37,1)="M",VLOOKUP(F37,[1]Setup!$J$9:$K$23,2,TRUE),VLOOKUP(F37,[1]Setup!$L$9:$M$23,2,TRUE)))</f>
        <v>#ERROR!</v>
      </c>
      <c r="H37" s="16" t="str">
        <f>IF(F37="",0,VLOOKUP(AL37,[1]DATA!$L$2:$N$1910,IF(LEFT(E37,1)="F",3,2)))</f>
        <v>#ERROR!</v>
      </c>
      <c r="I37" s="16"/>
      <c r="J37" s="16" t="s">
        <v>130</v>
      </c>
      <c r="K37" s="20">
        <v>197.5</v>
      </c>
      <c r="L37" s="20">
        <v>-217.5</v>
      </c>
      <c r="M37" s="20">
        <v>217.5</v>
      </c>
      <c r="N37" s="20"/>
      <c r="O37" s="17">
        <f t="shared" si="2"/>
        <v>217.5</v>
      </c>
      <c r="P37" s="21" t="s">
        <v>66</v>
      </c>
      <c r="Q37" s="20">
        <v>97.5</v>
      </c>
      <c r="R37" s="20">
        <v>-105.0</v>
      </c>
      <c r="S37" s="20">
        <v>-105.0</v>
      </c>
      <c r="T37" s="20"/>
      <c r="U37" s="17">
        <f t="shared" si="3"/>
        <v>97.5</v>
      </c>
      <c r="V37" s="17">
        <f t="shared" si="4"/>
        <v>315</v>
      </c>
      <c r="W37" s="20">
        <v>170.0</v>
      </c>
      <c r="X37" s="20">
        <v>185.0</v>
      </c>
      <c r="Y37" s="20">
        <v>-190.0</v>
      </c>
      <c r="Z37" s="20"/>
      <c r="AA37" s="17">
        <f t="shared" si="5"/>
        <v>185</v>
      </c>
      <c r="AB37" s="17" t="str">
        <f t="shared" si="6"/>
        <v>#REF!</v>
      </c>
      <c r="AC37" s="33" t="str">
        <f t="shared" si="7"/>
        <v>#REF!</v>
      </c>
      <c r="AD37" s="33" t="str">
        <f>IF(OR(AB37=0,D37="",AND(D37&lt;40,D37&gt;22)),0,VLOOKUP($D37,[1]DATA!$A$2:$B$53,2,TRUE)*AC37)</f>
        <v>#ERROR!</v>
      </c>
      <c r="AE37" s="24" t="str">
        <f>IF(E37="","",OFFSET([1]Setup!$Q$1,MATCH(E37,[1]Setup!O:O,0)-1,0))</f>
        <v>#ERROR!</v>
      </c>
      <c r="AF37" s="17" t="str">
        <f t="shared" si="8"/>
        <v>#REF!</v>
      </c>
      <c r="AG37" s="16" t="str">
        <f>IF(OR(AB37=0),0,VLOOKUP(AU37,[1]Setup!$S$6:$T$15,2,TRUE))</f>
        <v>#ERROR!</v>
      </c>
      <c r="AH37" s="25" t="s">
        <v>109</v>
      </c>
      <c r="AI37" s="25">
        <v>1.02</v>
      </c>
      <c r="AJ37" s="26" t="s">
        <v>93</v>
      </c>
      <c r="AK37" s="18" t="str">
        <f t="shared" si="9"/>
        <v>#N/A</v>
      </c>
      <c r="AL37" s="16">
        <f t="shared" si="10"/>
        <v>65.8</v>
      </c>
      <c r="AM37" s="16">
        <f t="shared" si="11"/>
        <v>500</v>
      </c>
      <c r="AN37" s="16" t="str">
        <f t="shared" si="12"/>
        <v>F</v>
      </c>
      <c r="AO37" s="16"/>
      <c r="AP37" s="15" t="str">
        <f t="shared" si="13"/>
        <v>#REF!</v>
      </c>
      <c r="AQ37" s="27">
        <f t="shared" si="14"/>
        <v>0</v>
      </c>
      <c r="AR37" s="16" t="str">
        <f t="shared" si="15"/>
        <v>#REF!</v>
      </c>
      <c r="AS37" s="28">
        <f t="shared" si="16"/>
        <v>0</v>
      </c>
      <c r="AT37" s="29" t="str">
        <f t="shared" si="17"/>
        <v>#REF!</v>
      </c>
      <c r="AU37" s="29" t="str">
        <f t="shared" si="18"/>
        <v>#REF!</v>
      </c>
      <c r="AV37" s="30">
        <f t="shared" si="19"/>
        <v>145</v>
      </c>
      <c r="AW37" s="16">
        <f t="shared" si="20"/>
        <v>53</v>
      </c>
      <c r="AX37" s="27" t="str">
        <f>IF(OR(E37="",F37="",ISERROR(AE37)),0,(100000000*MATCH(E37,INDIRECT(#REF!),0)+IF(AE37=1,(16-IF(AN37="M",MATCH(G37,[1]Setup!$K$9:$K$23,0),MATCH(G37,[1]Setup!$M$9:$M$23)))*1000000,0)+IF(AB37&gt;0,IF(AE37=1,RANK(AB37,AB:AB,-1)*1000+AW37,IF(AE37=2,AC37,AD37)),0)))</f>
        <v>#ERROR!</v>
      </c>
      <c r="AY37" s="35"/>
      <c r="AZ37" s="35"/>
      <c r="BA37" s="16"/>
      <c r="BB37" s="18"/>
      <c r="BC37" s="18"/>
      <c r="BD37" s="18"/>
      <c r="BE37" s="18"/>
      <c r="BF37" s="18"/>
      <c r="BG37" s="31"/>
      <c r="BH37" s="31"/>
      <c r="BI37" s="31"/>
      <c r="BJ37" s="31"/>
      <c r="BK37" s="31"/>
      <c r="BL37" s="31"/>
      <c r="BM37" s="32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>
        <v>0.0</v>
      </c>
      <c r="CJ37" s="15">
        <v>1.0</v>
      </c>
      <c r="CK37" s="15">
        <v>-1.0</v>
      </c>
      <c r="CL37" s="15">
        <v>1.0</v>
      </c>
      <c r="CM37" s="15">
        <v>0.0</v>
      </c>
      <c r="CN37" s="15">
        <v>0.0</v>
      </c>
      <c r="CO37" s="15">
        <v>0.0</v>
      </c>
      <c r="CP37" s="15">
        <v>1.0</v>
      </c>
      <c r="CQ37" s="15">
        <v>-1.0</v>
      </c>
      <c r="CR37" s="15">
        <v>-1.0</v>
      </c>
      <c r="CS37" s="15">
        <v>0.0</v>
      </c>
      <c r="CT37" s="15">
        <v>0.0</v>
      </c>
      <c r="CU37" s="15">
        <v>0.0</v>
      </c>
      <c r="CV37" s="15">
        <v>1.0</v>
      </c>
      <c r="CW37" s="15">
        <v>1.0</v>
      </c>
      <c r="CX37" s="15">
        <v>-1.0</v>
      </c>
      <c r="CY37" s="15">
        <v>0.0</v>
      </c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ht="14.25" customHeight="1">
      <c r="A38" s="15">
        <f t="shared" si="21"/>
        <v>170</v>
      </c>
      <c r="B38" s="16" t="s">
        <v>62</v>
      </c>
      <c r="C38" s="17" t="s">
        <v>164</v>
      </c>
      <c r="D38" s="16">
        <v>50.0</v>
      </c>
      <c r="E38" s="16" t="s">
        <v>152</v>
      </c>
      <c r="F38" s="16">
        <v>294.0</v>
      </c>
      <c r="G38" s="16" t="str">
        <f>IF(OR(E38="",F38=""),"",IF(LEFT(E38,1)="M",VLOOKUP(F38,[1]Setup!$J$9:$K$23,2,TRUE),VLOOKUP(F38,[1]Setup!$L$9:$M$23,2,TRUE)))</f>
        <v>#ERROR!</v>
      </c>
      <c r="H38" s="16" t="str">
        <f>IF(F38="",0,VLOOKUP(AL38,[1]DATA!$L$2:$N$1910,IF(LEFT(E38,1)="F",3,2)))</f>
        <v>#ERROR!</v>
      </c>
      <c r="I38" s="16"/>
      <c r="J38" s="16" t="s">
        <v>165</v>
      </c>
      <c r="K38" s="20">
        <v>182.5</v>
      </c>
      <c r="L38" s="20">
        <v>205.0</v>
      </c>
      <c r="M38" s="20">
        <v>227.5</v>
      </c>
      <c r="N38" s="20"/>
      <c r="O38" s="17">
        <f t="shared" si="2"/>
        <v>227.5</v>
      </c>
      <c r="P38" s="21" t="s">
        <v>78</v>
      </c>
      <c r="Q38" s="20">
        <v>127.5</v>
      </c>
      <c r="R38" s="20">
        <v>137.5</v>
      </c>
      <c r="S38" s="20">
        <v>160.0</v>
      </c>
      <c r="T38" s="20"/>
      <c r="U38" s="17">
        <f t="shared" si="3"/>
        <v>160</v>
      </c>
      <c r="V38" s="17">
        <f t="shared" si="4"/>
        <v>387.5</v>
      </c>
      <c r="W38" s="20">
        <v>170.0</v>
      </c>
      <c r="X38" s="20">
        <v>182.5</v>
      </c>
      <c r="Y38" s="20">
        <v>-205.0</v>
      </c>
      <c r="Z38" s="20"/>
      <c r="AA38" s="17">
        <f t="shared" si="5"/>
        <v>182.5</v>
      </c>
      <c r="AB38" s="17" t="str">
        <f t="shared" si="6"/>
        <v>#REF!</v>
      </c>
      <c r="AC38" s="33" t="str">
        <f t="shared" si="7"/>
        <v>#REF!</v>
      </c>
      <c r="AD38" s="33" t="str">
        <f>IF(OR(AB38=0,D38="",AND(D38&lt;40,D38&gt;22)),0,VLOOKUP($D38,[1]DATA!$A$2:$B$53,2,TRUE)*AC38)</f>
        <v>#ERROR!</v>
      </c>
      <c r="AE38" s="24" t="str">
        <f>IF(E38="","",OFFSET([1]Setup!$Q$1,MATCH(E38,[1]Setup!O:O,0)-1,0))</f>
        <v>#ERROR!</v>
      </c>
      <c r="AF38" s="17" t="str">
        <f t="shared" si="8"/>
        <v>#REF!</v>
      </c>
      <c r="AG38" s="16" t="str">
        <f>IF(OR(AB38=0),0,VLOOKUP(AU38,[1]Setup!$S$6:$T$15,2,TRUE))</f>
        <v>#ERROR!</v>
      </c>
      <c r="AH38" s="25" t="s">
        <v>200</v>
      </c>
      <c r="AI38" s="25">
        <v>1.13</v>
      </c>
      <c r="AJ38" s="26" t="s">
        <v>93</v>
      </c>
      <c r="AK38" s="18" t="str">
        <f t="shared" si="9"/>
        <v>#N/A</v>
      </c>
      <c r="AL38" s="16">
        <f t="shared" si="10"/>
        <v>133.4</v>
      </c>
      <c r="AM38" s="16">
        <f t="shared" si="11"/>
        <v>570</v>
      </c>
      <c r="AN38" s="16" t="str">
        <f t="shared" si="12"/>
        <v>M</v>
      </c>
      <c r="AO38" s="16"/>
      <c r="AP38" s="15" t="str">
        <f t="shared" si="13"/>
        <v>#REF!</v>
      </c>
      <c r="AQ38" s="27">
        <f t="shared" si="14"/>
        <v>0</v>
      </c>
      <c r="AR38" s="16" t="str">
        <f t="shared" si="15"/>
        <v>#REF!</v>
      </c>
      <c r="AS38" s="28">
        <f t="shared" si="16"/>
        <v>0</v>
      </c>
      <c r="AT38" s="29" t="str">
        <f t="shared" si="17"/>
        <v>#REF!</v>
      </c>
      <c r="AU38" s="29" t="str">
        <f t="shared" si="18"/>
        <v>#REF!</v>
      </c>
      <c r="AV38" s="30">
        <f t="shared" si="19"/>
        <v>294</v>
      </c>
      <c r="AW38" s="16">
        <f t="shared" si="20"/>
        <v>5</v>
      </c>
      <c r="AX38" s="27" t="str">
        <f>IF(OR(E38="",F38="",ISERROR(AE38)),0,(100000000*MATCH(E38,INDIRECT(#REF!),0)+IF(AE38=1,(16-IF(AN38="M",MATCH(G38,[1]Setup!$K$9:$K$23,0),MATCH(G38,[1]Setup!$M$9:$M$23)))*1000000,0)+IF(AB38&gt;0,IF(AE38=1,RANK(AB38,AB:AB,-1)*1000+AW38,IF(AE38=2,AC38,AD38)),0)))</f>
        <v>#ERROR!</v>
      </c>
      <c r="AY38" s="35"/>
      <c r="AZ38" s="35"/>
      <c r="BA38" s="16"/>
      <c r="BB38" s="18"/>
      <c r="BC38" s="18"/>
      <c r="BD38" s="18"/>
      <c r="BE38" s="18"/>
      <c r="BF38" s="18"/>
      <c r="BG38" s="31"/>
      <c r="BH38" s="31"/>
      <c r="BI38" s="31"/>
      <c r="BJ38" s="31"/>
      <c r="BK38" s="31"/>
      <c r="BL38" s="31"/>
      <c r="BM38" s="32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>
        <v>0.0</v>
      </c>
      <c r="CJ38" s="15">
        <v>1.0</v>
      </c>
      <c r="CK38" s="15">
        <v>1.0</v>
      </c>
      <c r="CL38" s="15">
        <v>1.0</v>
      </c>
      <c r="CM38" s="15">
        <v>0.0</v>
      </c>
      <c r="CN38" s="15">
        <v>0.0</v>
      </c>
      <c r="CO38" s="15">
        <v>0.0</v>
      </c>
      <c r="CP38" s="15">
        <v>1.0</v>
      </c>
      <c r="CQ38" s="15">
        <v>1.0</v>
      </c>
      <c r="CR38" s="15">
        <v>1.0</v>
      </c>
      <c r="CS38" s="15">
        <v>0.0</v>
      </c>
      <c r="CT38" s="15">
        <v>0.0</v>
      </c>
      <c r="CU38" s="15">
        <v>0.0</v>
      </c>
      <c r="CV38" s="15">
        <v>1.0</v>
      </c>
      <c r="CW38" s="15">
        <v>1.0</v>
      </c>
      <c r="CX38" s="15">
        <v>-1.0</v>
      </c>
      <c r="CY38" s="15">
        <v>0.0</v>
      </c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ht="14.25" customHeight="1">
      <c r="A39" s="15">
        <f t="shared" si="21"/>
        <v>177.5</v>
      </c>
      <c r="B39" s="16" t="s">
        <v>62</v>
      </c>
      <c r="C39" s="17" t="s">
        <v>166</v>
      </c>
      <c r="D39" s="16">
        <v>25.0</v>
      </c>
      <c r="E39" s="16" t="s">
        <v>126</v>
      </c>
      <c r="F39" s="16">
        <v>283.0</v>
      </c>
      <c r="G39" s="16" t="str">
        <f>IF(OR(E39="",F39=""),"",IF(LEFT(E39,1)="M",VLOOKUP(F39,[1]Setup!$J$9:$K$23,2,TRUE),VLOOKUP(F39,[1]Setup!$L$9:$M$23,2,TRUE)))</f>
        <v>#ERROR!</v>
      </c>
      <c r="H39" s="16" t="str">
        <f>IF(F39="",0,VLOOKUP(AL39,[1]DATA!$L$2:$N$1910,IF(LEFT(E39,1)="F",3,2)))</f>
        <v>#ERROR!</v>
      </c>
      <c r="I39" s="16"/>
      <c r="J39" s="16" t="s">
        <v>157</v>
      </c>
      <c r="K39" s="20">
        <v>160.0</v>
      </c>
      <c r="L39" s="20">
        <v>177.5</v>
      </c>
      <c r="M39" s="20">
        <v>-182.5</v>
      </c>
      <c r="N39" s="20"/>
      <c r="O39" s="17">
        <f t="shared" si="2"/>
        <v>177.5</v>
      </c>
      <c r="P39" s="21" t="s">
        <v>66</v>
      </c>
      <c r="Q39" s="20">
        <v>75.0</v>
      </c>
      <c r="R39" s="20">
        <v>85.0</v>
      </c>
      <c r="S39" s="20">
        <v>-87.5</v>
      </c>
      <c r="T39" s="20"/>
      <c r="U39" s="17">
        <f t="shared" si="3"/>
        <v>85</v>
      </c>
      <c r="V39" s="17">
        <f t="shared" si="4"/>
        <v>262.5</v>
      </c>
      <c r="W39" s="20">
        <v>177.5</v>
      </c>
      <c r="X39" s="20">
        <v>187.5</v>
      </c>
      <c r="Y39" s="20">
        <v>-200.0</v>
      </c>
      <c r="Z39" s="20"/>
      <c r="AA39" s="17">
        <f t="shared" si="5"/>
        <v>187.5</v>
      </c>
      <c r="AB39" s="17" t="str">
        <f t="shared" si="6"/>
        <v>#REF!</v>
      </c>
      <c r="AC39" s="33" t="str">
        <f t="shared" si="7"/>
        <v>#REF!</v>
      </c>
      <c r="AD39" s="33" t="str">
        <f>IF(OR(AB39=0,D39="",AND(D39&lt;40,D39&gt;22)),0,VLOOKUP($D39,[1]DATA!$A$2:$B$53,2,TRUE)*AC39)</f>
        <v>#ERROR!</v>
      </c>
      <c r="AE39" s="24" t="str">
        <f>IF(E39="","",OFFSET([1]Setup!$Q$1,MATCH(E39,[1]Setup!O:O,0)-1,0))</f>
        <v>#ERROR!</v>
      </c>
      <c r="AF39" s="17" t="str">
        <f t="shared" si="8"/>
        <v>#REF!</v>
      </c>
      <c r="AG39" s="16" t="str">
        <f>IF(OR(AB39=0),0,VLOOKUP(AU39,[1]Setup!$S$6:$T$15,2,TRUE))</f>
        <v>#ERROR!</v>
      </c>
      <c r="AH39" s="25" t="s">
        <v>59</v>
      </c>
      <c r="AI39" s="25">
        <v>1.0</v>
      </c>
      <c r="AJ39" s="26" t="s">
        <v>60</v>
      </c>
      <c r="AK39" s="18" t="str">
        <f t="shared" si="9"/>
        <v>#N/A</v>
      </c>
      <c r="AL39" s="16">
        <f t="shared" si="10"/>
        <v>128.4</v>
      </c>
      <c r="AM39" s="16">
        <f t="shared" si="11"/>
        <v>450</v>
      </c>
      <c r="AN39" s="16" t="str">
        <f t="shared" si="12"/>
        <v>F</v>
      </c>
      <c r="AO39" s="16"/>
      <c r="AP39" s="15" t="str">
        <f t="shared" si="13"/>
        <v>#REF!</v>
      </c>
      <c r="AQ39" s="27">
        <f t="shared" si="14"/>
        <v>0</v>
      </c>
      <c r="AR39" s="16" t="str">
        <f t="shared" si="15"/>
        <v>#REF!</v>
      </c>
      <c r="AS39" s="28">
        <f t="shared" si="16"/>
        <v>0</v>
      </c>
      <c r="AT39" s="29" t="str">
        <f t="shared" si="17"/>
        <v>#REF!</v>
      </c>
      <c r="AU39" s="29" t="str">
        <f t="shared" si="18"/>
        <v>#REF!</v>
      </c>
      <c r="AV39" s="30">
        <f t="shared" si="19"/>
        <v>283</v>
      </c>
      <c r="AW39" s="16">
        <f t="shared" si="20"/>
        <v>7</v>
      </c>
      <c r="AX39" s="27" t="str">
        <f>IF(OR(E39="",F39="",ISERROR(AE39)),0,(100000000*MATCH(E39,INDIRECT(#REF!),0)+IF(AE39=1,(16-IF(AN39="M",MATCH(G39,[1]Setup!$K$9:$K$23,0),MATCH(G39,[1]Setup!$M$9:$M$23)))*1000000,0)+IF(AB39&gt;0,IF(AE39=1,RANK(AB39,AB:AB,-1)*1000+AW39,IF(AE39=2,AC39,AD39)),0)))</f>
        <v>#ERROR!</v>
      </c>
      <c r="AY39" s="35"/>
      <c r="AZ39" s="35"/>
      <c r="BA39" s="16"/>
      <c r="BB39" s="18"/>
      <c r="BC39" s="18"/>
      <c r="BD39" s="18"/>
      <c r="BE39" s="18"/>
      <c r="BF39" s="18"/>
      <c r="BG39" s="31"/>
      <c r="BH39" s="31"/>
      <c r="BI39" s="31"/>
      <c r="BJ39" s="31"/>
      <c r="BK39" s="31"/>
      <c r="BL39" s="31"/>
      <c r="BM39" s="32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>
        <v>0.0</v>
      </c>
      <c r="CJ39" s="15">
        <v>1.0</v>
      </c>
      <c r="CK39" s="15">
        <v>1.0</v>
      </c>
      <c r="CL39" s="15">
        <v>-1.0</v>
      </c>
      <c r="CM39" s="15">
        <v>0.0</v>
      </c>
      <c r="CN39" s="15">
        <v>0.0</v>
      </c>
      <c r="CO39" s="15">
        <v>0.0</v>
      </c>
      <c r="CP39" s="15">
        <v>1.0</v>
      </c>
      <c r="CQ39" s="15">
        <v>1.0</v>
      </c>
      <c r="CR39" s="15">
        <v>-1.0</v>
      </c>
      <c r="CS39" s="15">
        <v>0.0</v>
      </c>
      <c r="CT39" s="15">
        <v>0.0</v>
      </c>
      <c r="CU39" s="15">
        <v>0.0</v>
      </c>
      <c r="CV39" s="15">
        <v>0.0</v>
      </c>
      <c r="CW39" s="15">
        <v>1.0</v>
      </c>
      <c r="CX39" s="15">
        <v>-1.0</v>
      </c>
      <c r="CY39" s="15">
        <v>0.0</v>
      </c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ht="14.25" customHeight="1">
      <c r="A40" s="15">
        <f t="shared" si="21"/>
        <v>185</v>
      </c>
      <c r="B40" s="16" t="s">
        <v>62</v>
      </c>
      <c r="C40" s="17" t="s">
        <v>158</v>
      </c>
      <c r="D40" s="16">
        <v>31.0</v>
      </c>
      <c r="E40" s="16" t="s">
        <v>126</v>
      </c>
      <c r="F40" s="16">
        <v>292.8</v>
      </c>
      <c r="G40" s="16" t="str">
        <f>IF(OR(E40="",F40=""),"",IF(LEFT(E40,1)="M",VLOOKUP(F40,[1]Setup!$J$9:$K$23,2,TRUE),VLOOKUP(F40,[1]Setup!$L$9:$M$23,2,TRUE)))</f>
        <v>#ERROR!</v>
      </c>
      <c r="H40" s="16" t="str">
        <f>IF(F40="",0,VLOOKUP(AL40,[1]DATA!$L$2:$N$1910,IF(LEFT(E40,1)="F",3,2)))</f>
        <v>#ERROR!</v>
      </c>
      <c r="I40" s="16"/>
      <c r="J40" s="16" t="s">
        <v>121</v>
      </c>
      <c r="K40" s="20">
        <v>215.0</v>
      </c>
      <c r="L40" s="20">
        <v>230.0</v>
      </c>
      <c r="M40" s="20">
        <v>235.0</v>
      </c>
      <c r="N40" s="20"/>
      <c r="O40" s="17">
        <f t="shared" si="2"/>
        <v>235</v>
      </c>
      <c r="P40" s="21" t="s">
        <v>66</v>
      </c>
      <c r="Q40" s="20">
        <v>105.0</v>
      </c>
      <c r="R40" s="20">
        <v>117.5</v>
      </c>
      <c r="S40" s="20">
        <v>-120.0</v>
      </c>
      <c r="T40" s="20"/>
      <c r="U40" s="17">
        <f t="shared" si="3"/>
        <v>117.5</v>
      </c>
      <c r="V40" s="17">
        <f t="shared" si="4"/>
        <v>352.5</v>
      </c>
      <c r="W40" s="20">
        <v>185.0</v>
      </c>
      <c r="X40" s="20">
        <v>192.5</v>
      </c>
      <c r="Y40" s="20">
        <v>-200.0</v>
      </c>
      <c r="Z40" s="20"/>
      <c r="AA40" s="17">
        <f t="shared" si="5"/>
        <v>192.5</v>
      </c>
      <c r="AB40" s="17" t="str">
        <f t="shared" si="6"/>
        <v>#REF!</v>
      </c>
      <c r="AC40" s="33" t="str">
        <f t="shared" si="7"/>
        <v>#REF!</v>
      </c>
      <c r="AD40" s="33" t="str">
        <f>IF(OR(AB40=0,D40="",AND(D40&lt;40,D40&gt;22)),0,VLOOKUP($D40,[1]DATA!$A$2:$B$53,2,TRUE)*AC40)</f>
        <v>#ERROR!</v>
      </c>
      <c r="AE40" s="24" t="str">
        <f>IF(E40="","",OFFSET([1]Setup!$Q$1,MATCH(E40,[1]Setup!O:O,0)-1,0))</f>
        <v>#ERROR!</v>
      </c>
      <c r="AF40" s="17" t="str">
        <f t="shared" si="8"/>
        <v>#REF!</v>
      </c>
      <c r="AG40" s="16" t="str">
        <f>IF(OR(AB40=0),0,VLOOKUP(AU40,[1]Setup!$S$6:$T$15,2,TRUE))</f>
        <v>#ERROR!</v>
      </c>
      <c r="AH40" s="25" t="s">
        <v>200</v>
      </c>
      <c r="AI40" s="25">
        <v>1.0</v>
      </c>
      <c r="AJ40" s="26" t="s">
        <v>93</v>
      </c>
      <c r="AK40" s="18" t="str">
        <f t="shared" si="9"/>
        <v>#N/A</v>
      </c>
      <c r="AL40" s="16">
        <f t="shared" si="10"/>
        <v>132.8</v>
      </c>
      <c r="AM40" s="16">
        <f t="shared" si="11"/>
        <v>545</v>
      </c>
      <c r="AN40" s="16" t="str">
        <f t="shared" si="12"/>
        <v>F</v>
      </c>
      <c r="AO40" s="16"/>
      <c r="AP40" s="15" t="str">
        <f t="shared" si="13"/>
        <v>#REF!</v>
      </c>
      <c r="AQ40" s="27">
        <f t="shared" si="14"/>
        <v>0</v>
      </c>
      <c r="AR40" s="16" t="str">
        <f t="shared" si="15"/>
        <v>#REF!</v>
      </c>
      <c r="AS40" s="28">
        <f t="shared" si="16"/>
        <v>0</v>
      </c>
      <c r="AT40" s="29" t="str">
        <f t="shared" si="17"/>
        <v>#REF!</v>
      </c>
      <c r="AU40" s="29" t="str">
        <f t="shared" si="18"/>
        <v>#REF!</v>
      </c>
      <c r="AV40" s="30">
        <f t="shared" si="19"/>
        <v>292.8</v>
      </c>
      <c r="AW40" s="16">
        <f t="shared" si="20"/>
        <v>6</v>
      </c>
      <c r="AX40" s="27" t="str">
        <f>IF(OR(E40="",F40="",ISERROR(AE40)),0,(100000000*MATCH(E40,INDIRECT(#REF!),0)+IF(AE40=1,(16-IF(AN40="M",MATCH(G40,[1]Setup!$K$9:$K$23,0),MATCH(G40,[1]Setup!$M$9:$M$23)))*1000000,0)+IF(AB40&gt;0,IF(AE40=1,RANK(AB40,AB:AB,-1)*1000+AW40,IF(AE40=2,AC40,AD40)),0)))</f>
        <v>#ERROR!</v>
      </c>
      <c r="AY40" s="35"/>
      <c r="AZ40" s="35"/>
      <c r="BA40" s="16"/>
      <c r="BB40" s="18"/>
      <c r="BC40" s="18"/>
      <c r="BD40" s="18"/>
      <c r="BE40" s="18"/>
      <c r="BF40" s="18"/>
      <c r="BG40" s="31"/>
      <c r="BH40" s="31"/>
      <c r="BI40" s="31"/>
      <c r="BJ40" s="31"/>
      <c r="BK40" s="31"/>
      <c r="BL40" s="31"/>
      <c r="BM40" s="32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>
        <v>0.0</v>
      </c>
      <c r="CJ40" s="15">
        <v>1.0</v>
      </c>
      <c r="CK40" s="15">
        <v>1.0</v>
      </c>
      <c r="CL40" s="15">
        <v>1.0</v>
      </c>
      <c r="CM40" s="15">
        <v>0.0</v>
      </c>
      <c r="CN40" s="15">
        <v>0.0</v>
      </c>
      <c r="CO40" s="15">
        <v>0.0</v>
      </c>
      <c r="CP40" s="15">
        <v>1.0</v>
      </c>
      <c r="CQ40" s="15">
        <v>1.0</v>
      </c>
      <c r="CR40" s="15">
        <v>-1.0</v>
      </c>
      <c r="CS40" s="15">
        <v>0.0</v>
      </c>
      <c r="CT40" s="15">
        <v>0.0</v>
      </c>
      <c r="CU40" s="15">
        <v>0.0</v>
      </c>
      <c r="CV40" s="15">
        <v>1.0</v>
      </c>
      <c r="CW40" s="15">
        <v>1.0</v>
      </c>
      <c r="CX40" s="15">
        <v>-1.0</v>
      </c>
      <c r="CY40" s="15">
        <v>0.0</v>
      </c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ht="14.25" customHeight="1">
      <c r="A41" s="15">
        <f t="shared" si="21"/>
        <v>207.5</v>
      </c>
      <c r="B41" s="16" t="s">
        <v>62</v>
      </c>
      <c r="C41" s="17" t="s">
        <v>103</v>
      </c>
      <c r="D41" s="16">
        <v>20.0</v>
      </c>
      <c r="E41" s="16" t="s">
        <v>84</v>
      </c>
      <c r="F41" s="16">
        <v>179.6</v>
      </c>
      <c r="G41" s="16" t="str">
        <f>IF(OR(E41="",F41=""),"",IF(LEFT(E41,1)="M",VLOOKUP(F41,[1]Setup!$J$9:$K$23,2,TRUE),VLOOKUP(F41,[1]Setup!$L$9:$M$23,2,TRUE)))</f>
        <v>#ERROR!</v>
      </c>
      <c r="H41" s="16" t="str">
        <f>IF(F41="",0,VLOOKUP(AL41,[1]DATA!$L$2:$N$1910,IF(LEFT(E41,1)="F",3,2)))</f>
        <v>#ERROR!</v>
      </c>
      <c r="I41" s="16"/>
      <c r="J41" s="16"/>
      <c r="K41" s="20">
        <v>0.0</v>
      </c>
      <c r="L41" s="20"/>
      <c r="M41" s="20"/>
      <c r="N41" s="20"/>
      <c r="O41" s="17">
        <f t="shared" si="2"/>
        <v>0</v>
      </c>
      <c r="P41" s="21" t="s">
        <v>78</v>
      </c>
      <c r="Q41" s="20">
        <v>-112.5</v>
      </c>
      <c r="R41" s="20">
        <v>125.0</v>
      </c>
      <c r="S41" s="20">
        <v>-127.5</v>
      </c>
      <c r="T41" s="20"/>
      <c r="U41" s="17">
        <f t="shared" si="3"/>
        <v>125</v>
      </c>
      <c r="V41" s="17">
        <f t="shared" si="4"/>
        <v>0</v>
      </c>
      <c r="W41" s="20">
        <v>207.5</v>
      </c>
      <c r="X41" s="20">
        <v>227.5</v>
      </c>
      <c r="Y41" s="20">
        <v>-240.0</v>
      </c>
      <c r="Z41" s="20"/>
      <c r="AA41" s="17">
        <f t="shared" si="5"/>
        <v>227.5</v>
      </c>
      <c r="AB41" s="17" t="str">
        <f t="shared" si="6"/>
        <v>#REF!</v>
      </c>
      <c r="AC41" s="33" t="str">
        <f t="shared" si="7"/>
        <v>#REF!</v>
      </c>
      <c r="AD41" s="33" t="str">
        <f>IF(OR(AB41=0,D41="",AND(D41&lt;40,D41&gt;22)),0,VLOOKUP($D41,[1]DATA!$A$2:$B$53,2,TRUE)*AC41)</f>
        <v>#ERROR!</v>
      </c>
      <c r="AE41" s="24" t="str">
        <f>IF(E41="","",OFFSET([1]Setup!$Q$1,MATCH(E41,[1]Setup!O:O,0)-1,0))</f>
        <v>#ERROR!</v>
      </c>
      <c r="AF41" s="17" t="str">
        <f t="shared" si="8"/>
        <v>#REF!</v>
      </c>
      <c r="AG41" s="16" t="str">
        <f>IF(OR(AB41=0),0,VLOOKUP(AU41,[1]Setup!$S$6:$T$15,2,TRUE))</f>
        <v>#ERROR!</v>
      </c>
      <c r="AH41" s="25" t="s">
        <v>59</v>
      </c>
      <c r="AI41" s="25">
        <v>1.0</v>
      </c>
      <c r="AJ41" s="26" t="s">
        <v>60</v>
      </c>
      <c r="AK41" s="18" t="str">
        <f t="shared" si="9"/>
        <v>#N/A</v>
      </c>
      <c r="AL41" s="16">
        <f t="shared" si="10"/>
        <v>81.5</v>
      </c>
      <c r="AM41" s="34">
        <f t="shared" si="11"/>
        <v>0</v>
      </c>
      <c r="AN41" s="16" t="str">
        <f t="shared" si="12"/>
        <v>M</v>
      </c>
      <c r="AO41" s="16"/>
      <c r="AP41" s="15" t="str">
        <f t="shared" si="13"/>
        <v>#REF!</v>
      </c>
      <c r="AQ41" s="27">
        <f t="shared" si="14"/>
        <v>0</v>
      </c>
      <c r="AR41" s="16" t="str">
        <f t="shared" si="15"/>
        <v>#REF!</v>
      </c>
      <c r="AS41" s="28">
        <f t="shared" si="16"/>
        <v>0</v>
      </c>
      <c r="AT41" s="29" t="str">
        <f t="shared" si="17"/>
        <v>#REF!</v>
      </c>
      <c r="AU41" s="29" t="str">
        <f t="shared" si="18"/>
        <v>#REF!</v>
      </c>
      <c r="AV41" s="30">
        <f t="shared" si="19"/>
        <v>179.6</v>
      </c>
      <c r="AW41" s="16">
        <f t="shared" si="20"/>
        <v>38</v>
      </c>
      <c r="AX41" s="27" t="str">
        <f>IF(OR(E41="",F41="",ISERROR(AE41)),0,(100000000*MATCH(E41,INDIRECT(#REF!),0)+IF(AE41=1,(16-IF(AN41="M",MATCH(G41,[1]Setup!$K$9:$K$23,0),MATCH(G41,[1]Setup!$M$9:$M$23)))*1000000,0)+IF(AB41&gt;0,IF(AE41=1,RANK(AB41,AB:AB,-1)*1000+AW41,IF(AE41=2,AC41,AD41)),0)))</f>
        <v>#ERROR!</v>
      </c>
      <c r="AY41" s="35">
        <v>405.0</v>
      </c>
      <c r="AZ41" s="35"/>
      <c r="BA41" s="16"/>
      <c r="BB41" s="18"/>
      <c r="BC41" s="18"/>
      <c r="BD41" s="18"/>
      <c r="BE41" s="18"/>
      <c r="BF41" s="18"/>
      <c r="BG41" s="31"/>
      <c r="BH41" s="31"/>
      <c r="BI41" s="31"/>
      <c r="BJ41" s="31"/>
      <c r="BK41" s="31"/>
      <c r="BL41" s="31"/>
      <c r="BM41" s="32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>
        <v>0.0</v>
      </c>
      <c r="CJ41" s="15">
        <v>0.0</v>
      </c>
      <c r="CK41" s="15">
        <v>0.0</v>
      </c>
      <c r="CL41" s="15">
        <v>0.0</v>
      </c>
      <c r="CM41" s="15">
        <v>0.0</v>
      </c>
      <c r="CN41" s="15">
        <v>0.0</v>
      </c>
      <c r="CO41" s="15">
        <v>0.0</v>
      </c>
      <c r="CP41" s="15">
        <v>-1.0</v>
      </c>
      <c r="CQ41" s="15">
        <v>1.0</v>
      </c>
      <c r="CR41" s="15">
        <v>-1.0</v>
      </c>
      <c r="CS41" s="15">
        <v>0.0</v>
      </c>
      <c r="CT41" s="15">
        <v>0.0</v>
      </c>
      <c r="CU41" s="15">
        <v>0.0</v>
      </c>
      <c r="CV41" s="15">
        <v>1.0</v>
      </c>
      <c r="CW41" s="15">
        <v>1.0</v>
      </c>
      <c r="CX41" s="15">
        <v>-1.0</v>
      </c>
      <c r="CY41" s="15">
        <v>0.0</v>
      </c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</row>
    <row r="42" ht="14.25" customHeight="1">
      <c r="A42" s="15">
        <f t="shared" si="21"/>
        <v>250</v>
      </c>
      <c r="B42" s="16" t="s">
        <v>62</v>
      </c>
      <c r="C42" s="17" t="s">
        <v>162</v>
      </c>
      <c r="D42" s="16">
        <v>25.0</v>
      </c>
      <c r="E42" s="16" t="s">
        <v>76</v>
      </c>
      <c r="F42" s="16">
        <v>227.6</v>
      </c>
      <c r="G42" s="16" t="str">
        <f>IF(OR(E42="",F42=""),"",IF(LEFT(E42,1)="M",VLOOKUP(F42,[1]Setup!$J$9:$K$23,2,TRUE),VLOOKUP(F42,[1]Setup!$L$9:$M$23,2,TRUE)))</f>
        <v>#ERROR!</v>
      </c>
      <c r="H42" s="16" t="str">
        <f>IF(F42="",0,VLOOKUP(AL42,[1]DATA!$L$2:$N$1910,IF(LEFT(E42,1)="F",3,2)))</f>
        <v>#ERROR!</v>
      </c>
      <c r="I42" s="16"/>
      <c r="J42" s="16" t="s">
        <v>163</v>
      </c>
      <c r="K42" s="20">
        <v>217.5</v>
      </c>
      <c r="L42" s="20">
        <v>230.0</v>
      </c>
      <c r="M42" s="20">
        <v>-245.0</v>
      </c>
      <c r="N42" s="20"/>
      <c r="O42" s="17">
        <f t="shared" si="2"/>
        <v>230</v>
      </c>
      <c r="P42" s="21" t="s">
        <v>94</v>
      </c>
      <c r="Q42" s="20">
        <v>125.0</v>
      </c>
      <c r="R42" s="20">
        <v>-137.5</v>
      </c>
      <c r="S42" s="20">
        <v>-137.5</v>
      </c>
      <c r="T42" s="20"/>
      <c r="U42" s="17">
        <f t="shared" si="3"/>
        <v>125</v>
      </c>
      <c r="V42" s="17">
        <f t="shared" si="4"/>
        <v>355</v>
      </c>
      <c r="W42" s="20">
        <v>250.0</v>
      </c>
      <c r="X42" s="20">
        <v>-275.0</v>
      </c>
      <c r="Y42" s="20">
        <v>-275.0</v>
      </c>
      <c r="Z42" s="20"/>
      <c r="AA42" s="17">
        <f t="shared" si="5"/>
        <v>250</v>
      </c>
      <c r="AB42" s="17" t="str">
        <f t="shared" si="6"/>
        <v>#REF!</v>
      </c>
      <c r="AC42" s="33" t="str">
        <f t="shared" si="7"/>
        <v>#REF!</v>
      </c>
      <c r="AD42" s="33" t="str">
        <f>IF(OR(AB42=0,D42="",AND(D42&lt;40,D42&gt;22)),0,VLOOKUP($D42,[1]DATA!$A$2:$B$53,2,TRUE)*AC42)</f>
        <v>#ERROR!</v>
      </c>
      <c r="AE42" s="24" t="str">
        <f>IF(E42="","",OFFSET([1]Setup!$Q$1,MATCH(E42,[1]Setup!O:O,0)-1,0))</f>
        <v>#ERROR!</v>
      </c>
      <c r="AF42" s="17" t="str">
        <f t="shared" si="8"/>
        <v>#REF!</v>
      </c>
      <c r="AG42" s="16" t="str">
        <f>IF(OR(AB42=0),0,VLOOKUP(AU42,[1]Setup!$S$6:$T$15,2,TRUE))</f>
        <v>#ERROR!</v>
      </c>
      <c r="AH42" s="25" t="s">
        <v>200</v>
      </c>
      <c r="AI42" s="25">
        <v>1.0</v>
      </c>
      <c r="AJ42" s="26" t="s">
        <v>93</v>
      </c>
      <c r="AK42" s="18" t="str">
        <f t="shared" si="9"/>
        <v>#N/A</v>
      </c>
      <c r="AL42" s="16">
        <f t="shared" si="10"/>
        <v>103.2</v>
      </c>
      <c r="AM42" s="16">
        <f t="shared" si="11"/>
        <v>605</v>
      </c>
      <c r="AN42" s="16" t="str">
        <f t="shared" si="12"/>
        <v>M</v>
      </c>
      <c r="AO42" s="16"/>
      <c r="AP42" s="15" t="str">
        <f t="shared" si="13"/>
        <v>#REF!</v>
      </c>
      <c r="AQ42" s="27">
        <f t="shared" si="14"/>
        <v>0</v>
      </c>
      <c r="AR42" s="16" t="str">
        <f t="shared" si="15"/>
        <v>#REF!</v>
      </c>
      <c r="AS42" s="28">
        <f t="shared" si="16"/>
        <v>0</v>
      </c>
      <c r="AT42" s="29" t="str">
        <f t="shared" si="17"/>
        <v>#REF!</v>
      </c>
      <c r="AU42" s="29" t="str">
        <f t="shared" si="18"/>
        <v>#REF!</v>
      </c>
      <c r="AV42" s="30">
        <f t="shared" si="19"/>
        <v>227.6</v>
      </c>
      <c r="AW42" s="16">
        <f t="shared" si="20"/>
        <v>21</v>
      </c>
      <c r="AX42" s="27" t="str">
        <f>IF(OR(E42="",F42="",ISERROR(AE42)),0,(100000000*MATCH(E42,INDIRECT(#REF!),0)+IF(AE42=1,(16-IF(AN42="M",MATCH(G42,[1]Setup!$K$9:$K$23,0),MATCH(G42,[1]Setup!$M$9:$M$23)))*1000000,0)+IF(AB42&gt;0,IF(AE42=1,RANK(AB42,AB:AB,-1)*1000+AW42,IF(AE42=2,AC42,AD42)),0)))</f>
        <v>#ERROR!</v>
      </c>
      <c r="AY42" s="35"/>
      <c r="AZ42" s="35"/>
      <c r="BA42" s="16"/>
      <c r="BB42" s="18"/>
      <c r="BC42" s="18"/>
      <c r="BD42" s="18"/>
      <c r="BE42" s="18"/>
      <c r="BF42" s="18"/>
      <c r="BG42" s="31"/>
      <c r="BH42" s="31"/>
      <c r="BI42" s="31"/>
      <c r="BJ42" s="31"/>
      <c r="BK42" s="31"/>
      <c r="BL42" s="31"/>
      <c r="BM42" s="32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>
        <v>0.0</v>
      </c>
      <c r="CJ42" s="15">
        <v>1.0</v>
      </c>
      <c r="CK42" s="15">
        <v>1.0</v>
      </c>
      <c r="CL42" s="15">
        <v>-1.0</v>
      </c>
      <c r="CM42" s="15">
        <v>0.0</v>
      </c>
      <c r="CN42" s="15">
        <v>0.0</v>
      </c>
      <c r="CO42" s="15">
        <v>0.0</v>
      </c>
      <c r="CP42" s="15">
        <v>1.0</v>
      </c>
      <c r="CQ42" s="15">
        <v>-1.0</v>
      </c>
      <c r="CR42" s="15">
        <v>-1.0</v>
      </c>
      <c r="CS42" s="15">
        <v>0.0</v>
      </c>
      <c r="CT42" s="15">
        <v>0.0</v>
      </c>
      <c r="CU42" s="15">
        <v>0.0</v>
      </c>
      <c r="CV42" s="15">
        <v>1.0</v>
      </c>
      <c r="CW42" s="15">
        <v>-1.0</v>
      </c>
      <c r="CX42" s="15">
        <v>-1.0</v>
      </c>
      <c r="CY42" s="15">
        <v>0.0</v>
      </c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</row>
    <row r="43" ht="14.25" customHeight="1">
      <c r="A43" s="15" t="str">
        <f t="shared" si="21"/>
        <v/>
      </c>
      <c r="B43" s="16" t="s">
        <v>62</v>
      </c>
      <c r="C43" s="17" t="s">
        <v>201</v>
      </c>
      <c r="D43" s="16">
        <v>48.0</v>
      </c>
      <c r="E43" s="16" t="s">
        <v>118</v>
      </c>
      <c r="F43" s="16">
        <v>218.4</v>
      </c>
      <c r="G43" s="16" t="str">
        <f>IF(OR(E43="",F43=""),"",IF(LEFT(E43,1)="M",VLOOKUP(F43,[1]Setup!$J$9:$K$23,2,TRUE),VLOOKUP(F43,[1]Setup!$L$9:$M$23,2,TRUE)))</f>
        <v>#ERROR!</v>
      </c>
      <c r="H43" s="16" t="str">
        <f>IF(F43="",0,VLOOKUP(AL43,[1]DATA!$L$2:$N$1910,IF(LEFT(E43,1)="F",3,2)))</f>
        <v>#ERROR!</v>
      </c>
      <c r="I43" s="16"/>
      <c r="J43" s="16"/>
      <c r="K43" s="20">
        <v>0.0</v>
      </c>
      <c r="L43" s="20"/>
      <c r="M43" s="20"/>
      <c r="N43" s="20"/>
      <c r="O43" s="17">
        <f t="shared" si="2"/>
        <v>0</v>
      </c>
      <c r="P43" s="21" t="s">
        <v>94</v>
      </c>
      <c r="Q43" s="20">
        <v>167.5</v>
      </c>
      <c r="R43" s="20">
        <v>-175.0</v>
      </c>
      <c r="S43" s="20">
        <v>175.0</v>
      </c>
      <c r="T43" s="20"/>
      <c r="U43" s="17">
        <f t="shared" si="3"/>
        <v>175</v>
      </c>
      <c r="V43" s="17">
        <f t="shared" si="4"/>
        <v>0</v>
      </c>
      <c r="W43" s="20">
        <v>0.0</v>
      </c>
      <c r="X43" s="20"/>
      <c r="Y43" s="20"/>
      <c r="Z43" s="20"/>
      <c r="AA43" s="17">
        <f t="shared" si="5"/>
        <v>0</v>
      </c>
      <c r="AB43" s="17" t="str">
        <f t="shared" si="6"/>
        <v>#REF!</v>
      </c>
      <c r="AC43" s="33" t="str">
        <f t="shared" si="7"/>
        <v>#REF!</v>
      </c>
      <c r="AD43" s="33" t="str">
        <f>IF(OR(AB43=0,D43="",AND(D43&lt;40,D43&gt;22)),0,VLOOKUP($D43,[1]DATA!$A$2:$B$53,2,TRUE)*AC43)</f>
        <v>#ERROR!</v>
      </c>
      <c r="AE43" s="24" t="str">
        <f>IF(E43="","",OFFSET([1]Setup!$Q$1,MATCH(E43,[1]Setup!O:O,0)-1,0))</f>
        <v>#ERROR!</v>
      </c>
      <c r="AF43" s="17" t="str">
        <f t="shared" si="8"/>
        <v>#REF!</v>
      </c>
      <c r="AG43" s="16" t="str">
        <f>IF(OR(AB43=0),0,VLOOKUP(AU43,[1]Setup!$S$6:$T$15,2,TRUE))</f>
        <v>#ERROR!</v>
      </c>
      <c r="AH43" s="25" t="s">
        <v>109</v>
      </c>
      <c r="AI43" s="25">
        <v>1.0</v>
      </c>
      <c r="AJ43" s="26" t="s">
        <v>93</v>
      </c>
      <c r="AK43" s="18" t="str">
        <f t="shared" si="9"/>
        <v>#N/A</v>
      </c>
      <c r="AL43" s="16">
        <f t="shared" si="10"/>
        <v>99.1</v>
      </c>
      <c r="AM43" s="37">
        <f t="shared" si="11"/>
        <v>0</v>
      </c>
      <c r="AN43" s="16" t="str">
        <f t="shared" si="12"/>
        <v>M</v>
      </c>
      <c r="AO43" s="16"/>
      <c r="AP43" s="15" t="str">
        <f t="shared" si="13"/>
        <v>#REF!</v>
      </c>
      <c r="AQ43" s="27">
        <f t="shared" si="14"/>
        <v>0</v>
      </c>
      <c r="AR43" s="16" t="str">
        <f t="shared" si="15"/>
        <v>#REF!</v>
      </c>
      <c r="AS43" s="28">
        <f t="shared" si="16"/>
        <v>0</v>
      </c>
      <c r="AT43" s="29" t="str">
        <f t="shared" si="17"/>
        <v>#REF!</v>
      </c>
      <c r="AU43" s="29" t="str">
        <f t="shared" si="18"/>
        <v>#REF!</v>
      </c>
      <c r="AV43" s="30">
        <f t="shared" si="19"/>
        <v>218.4</v>
      </c>
      <c r="AW43" s="16">
        <f t="shared" si="20"/>
        <v>25</v>
      </c>
      <c r="AX43" s="27" t="str">
        <f>IF(OR(E43="",F43="",ISERROR(AE43)),0,(100000000*MATCH(E43,INDIRECT(#REF!),0)+IF(AE43=1,(16-IF(AN43="M",MATCH(G43,[1]Setup!$K$9:$K$23,0),MATCH(G43,[1]Setup!$M$9:$M$23)))*1000000,0)+IF(AB43&gt;0,IF(AE43=1,RANK(AB43,AB:AB,-1)*1000+AW43,IF(AE43=2,AC43,AD43)),0)))</f>
        <v>#ERROR!</v>
      </c>
      <c r="AY43" s="35"/>
      <c r="AZ43" s="35">
        <v>175.0</v>
      </c>
      <c r="BA43" s="16" t="s">
        <v>55</v>
      </c>
      <c r="BB43" s="18"/>
      <c r="BC43" s="18"/>
      <c r="BD43" s="18"/>
      <c r="BE43" s="18"/>
      <c r="BF43" s="18"/>
      <c r="BG43" s="31"/>
      <c r="BH43" s="31"/>
      <c r="BI43" s="31"/>
      <c r="BJ43" s="31"/>
      <c r="BK43" s="31"/>
      <c r="BL43" s="31"/>
      <c r="BM43" s="32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>
        <v>0.0</v>
      </c>
      <c r="CJ43" s="15">
        <v>0.0</v>
      </c>
      <c r="CK43" s="15">
        <v>0.0</v>
      </c>
      <c r="CL43" s="15">
        <v>0.0</v>
      </c>
      <c r="CM43" s="15">
        <v>0.0</v>
      </c>
      <c r="CN43" s="15">
        <v>0.0</v>
      </c>
      <c r="CO43" s="15">
        <v>0.0</v>
      </c>
      <c r="CP43" s="15">
        <v>1.0</v>
      </c>
      <c r="CQ43" s="15">
        <v>-1.0</v>
      </c>
      <c r="CR43" s="15">
        <v>1.0</v>
      </c>
      <c r="CS43" s="15">
        <v>0.0</v>
      </c>
      <c r="CT43" s="15">
        <v>0.0</v>
      </c>
      <c r="CU43" s="15">
        <v>0.0</v>
      </c>
      <c r="CV43" s="15">
        <v>0.0</v>
      </c>
      <c r="CW43" s="15">
        <v>0.0</v>
      </c>
      <c r="CX43" s="15">
        <v>0.0</v>
      </c>
      <c r="CY43" s="15">
        <v>0.0</v>
      </c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</row>
    <row r="44" ht="14.25" customHeight="1">
      <c r="A44" s="15" t="str">
        <f t="shared" si="21"/>
        <v/>
      </c>
      <c r="B44" s="16" t="s">
        <v>62</v>
      </c>
      <c r="C44" s="17" t="s">
        <v>107</v>
      </c>
      <c r="D44" s="16">
        <v>47.0</v>
      </c>
      <c r="E44" s="16" t="s">
        <v>70</v>
      </c>
      <c r="F44" s="16">
        <v>316.6</v>
      </c>
      <c r="G44" s="16" t="str">
        <f>IF(OR(E44="",F44=""),"",IF(LEFT(E44,1)="M",VLOOKUP(F44,[1]Setup!$J$9:$K$23,2,TRUE),VLOOKUP(F44,[1]Setup!$L$9:$M$23,2,TRUE)))</f>
        <v>#ERROR!</v>
      </c>
      <c r="H44" s="16" t="str">
        <f>IF(F44="",0,VLOOKUP(AL44,[1]DATA!$L$2:$N$1910,IF(LEFT(E44,1)="F",3,2)))</f>
        <v>#ERROR!</v>
      </c>
      <c r="I44" s="16"/>
      <c r="J44" s="16"/>
      <c r="K44" s="20">
        <v>0.0</v>
      </c>
      <c r="L44" s="20"/>
      <c r="M44" s="20"/>
      <c r="N44" s="20"/>
      <c r="O44" s="17">
        <f t="shared" si="2"/>
        <v>0</v>
      </c>
      <c r="P44" s="21"/>
      <c r="Q44" s="20">
        <v>167.5</v>
      </c>
      <c r="R44" s="20">
        <v>182.5</v>
      </c>
      <c r="S44" s="20">
        <v>-192.5</v>
      </c>
      <c r="T44" s="20"/>
      <c r="U44" s="17">
        <f t="shared" si="3"/>
        <v>182.5</v>
      </c>
      <c r="V44" s="17">
        <f t="shared" si="4"/>
        <v>0</v>
      </c>
      <c r="W44" s="20">
        <v>0.0</v>
      </c>
      <c r="X44" s="20"/>
      <c r="Y44" s="20"/>
      <c r="Z44" s="20"/>
      <c r="AA44" s="17">
        <f t="shared" si="5"/>
        <v>0</v>
      </c>
      <c r="AB44" s="17" t="str">
        <f t="shared" si="6"/>
        <v>#REF!</v>
      </c>
      <c r="AC44" s="33" t="str">
        <f t="shared" si="7"/>
        <v>#REF!</v>
      </c>
      <c r="AD44" s="33" t="str">
        <f>IF(OR(AB44=0,D44="",AND(D44&lt;40,D44&gt;22)),0,VLOOKUP($D44,[1]DATA!$A$2:$B$53,2,TRUE)*AC44)</f>
        <v>#ERROR!</v>
      </c>
      <c r="AE44" s="24" t="str">
        <f>IF(E44="","",OFFSET([1]Setup!$Q$1,MATCH(E44,[1]Setup!O:O,0)-1,0))</f>
        <v>#ERROR!</v>
      </c>
      <c r="AF44" s="17" t="str">
        <f t="shared" si="8"/>
        <v>#REF!</v>
      </c>
      <c r="AG44" s="16" t="str">
        <f>IF(OR(AB44=0),0,VLOOKUP(AU44,[1]Setup!$S$6:$T$15,2,TRUE))</f>
        <v>#ERROR!</v>
      </c>
      <c r="AH44" s="25" t="s">
        <v>109</v>
      </c>
      <c r="AI44" s="25">
        <v>1.08</v>
      </c>
      <c r="AJ44" s="26" t="s">
        <v>60</v>
      </c>
      <c r="AK44" s="18" t="str">
        <f t="shared" si="9"/>
        <v>#N/A</v>
      </c>
      <c r="AL44" s="16">
        <f t="shared" si="10"/>
        <v>143.6</v>
      </c>
      <c r="AM44" s="37">
        <f t="shared" si="11"/>
        <v>0</v>
      </c>
      <c r="AN44" s="16" t="str">
        <f t="shared" si="12"/>
        <v>F</v>
      </c>
      <c r="AO44" s="16"/>
      <c r="AP44" s="15" t="str">
        <f t="shared" si="13"/>
        <v>#REF!</v>
      </c>
      <c r="AQ44" s="27">
        <f t="shared" si="14"/>
        <v>0</v>
      </c>
      <c r="AR44" s="16" t="str">
        <f t="shared" si="15"/>
        <v>#REF!</v>
      </c>
      <c r="AS44" s="28">
        <f t="shared" si="16"/>
        <v>0</v>
      </c>
      <c r="AT44" s="29" t="str">
        <f t="shared" si="17"/>
        <v>#REF!</v>
      </c>
      <c r="AU44" s="29" t="str">
        <f t="shared" si="18"/>
        <v>#REF!</v>
      </c>
      <c r="AV44" s="30">
        <f t="shared" si="19"/>
        <v>316.6</v>
      </c>
      <c r="AW44" s="16">
        <f t="shared" si="20"/>
        <v>3</v>
      </c>
      <c r="AX44" s="27" t="str">
        <f>IF(OR(E44="",F44="",ISERROR(AE44)),0,(100000000*MATCH(E44,INDIRECT(#REF!),0)+IF(AE44=1,(16-IF(AN44="M",MATCH(G44,[1]Setup!$K$9:$K$23,0),MATCH(G44,[1]Setup!$M$9:$M$23)))*1000000,0)+IF(AB44&gt;0,IF(AE44=1,RANK(AB44,AB:AB,-1)*1000+AW44,IF(AE44=2,AC44,AD44)),0)))</f>
        <v>#ERROR!</v>
      </c>
      <c r="AY44" s="35"/>
      <c r="AZ44" s="35">
        <v>182.5</v>
      </c>
      <c r="BA44" s="16" t="s">
        <v>55</v>
      </c>
      <c r="BB44" s="18"/>
      <c r="BC44" s="18"/>
      <c r="BD44" s="18"/>
      <c r="BE44" s="18"/>
      <c r="BF44" s="18"/>
      <c r="BG44" s="31"/>
      <c r="BH44" s="31"/>
      <c r="BI44" s="31"/>
      <c r="BJ44" s="31"/>
      <c r="BK44" s="31"/>
      <c r="BL44" s="31"/>
      <c r="BM44" s="32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>
        <v>0.0</v>
      </c>
      <c r="CJ44" s="15">
        <v>0.0</v>
      </c>
      <c r="CK44" s="15">
        <v>0.0</v>
      </c>
      <c r="CL44" s="15">
        <v>0.0</v>
      </c>
      <c r="CM44" s="15">
        <v>0.0</v>
      </c>
      <c r="CN44" s="15">
        <v>0.0</v>
      </c>
      <c r="CO44" s="15">
        <v>0.0</v>
      </c>
      <c r="CP44" s="15">
        <v>1.0</v>
      </c>
      <c r="CQ44" s="15">
        <v>1.0</v>
      </c>
      <c r="CR44" s="15">
        <v>-1.0</v>
      </c>
      <c r="CS44" s="15">
        <v>0.0</v>
      </c>
      <c r="CT44" s="15">
        <v>0.0</v>
      </c>
      <c r="CU44" s="15">
        <v>0.0</v>
      </c>
      <c r="CV44" s="15">
        <v>0.0</v>
      </c>
      <c r="CW44" s="15">
        <v>0.0</v>
      </c>
      <c r="CX44" s="15">
        <v>0.0</v>
      </c>
      <c r="CY44" s="15">
        <v>0.0</v>
      </c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</row>
    <row r="45" ht="14.25" customHeight="1">
      <c r="A45" s="15">
        <f t="shared" si="21"/>
        <v>145</v>
      </c>
      <c r="B45" s="16" t="s">
        <v>74</v>
      </c>
      <c r="C45" s="17" t="s">
        <v>183</v>
      </c>
      <c r="D45" s="16">
        <v>34.0</v>
      </c>
      <c r="E45" s="16" t="s">
        <v>76</v>
      </c>
      <c r="F45" s="16">
        <v>195.6</v>
      </c>
      <c r="G45" s="16" t="str">
        <f>IF(OR(E45="",F45=""),"",IF(LEFT(E45,1)="M",VLOOKUP(F45,[1]Setup!$J$9:$K$23,2,TRUE),VLOOKUP(F45,[1]Setup!$L$9:$M$23,2,TRUE)))</f>
        <v>#ERROR!</v>
      </c>
      <c r="H45" s="16" t="str">
        <f>IF(F45="",0,VLOOKUP(AL45,[1]DATA!$L$2:$N$1910,IF(LEFT(E45,1)="F",3,2)))</f>
        <v>#ERROR!</v>
      </c>
      <c r="I45" s="16"/>
      <c r="J45" s="16" t="s">
        <v>184</v>
      </c>
      <c r="K45" s="20">
        <v>105.0</v>
      </c>
      <c r="L45" s="20">
        <v>122.5</v>
      </c>
      <c r="M45" s="20">
        <v>-137.5</v>
      </c>
      <c r="N45" s="20"/>
      <c r="O45" s="17">
        <f t="shared" si="2"/>
        <v>122.5</v>
      </c>
      <c r="P45" s="21" t="s">
        <v>94</v>
      </c>
      <c r="Q45" s="20">
        <v>85.0</v>
      </c>
      <c r="R45" s="20">
        <v>97.5</v>
      </c>
      <c r="S45" s="20">
        <v>-105.0</v>
      </c>
      <c r="T45" s="20"/>
      <c r="U45" s="17">
        <f t="shared" si="3"/>
        <v>97.5</v>
      </c>
      <c r="V45" s="17">
        <f t="shared" si="4"/>
        <v>220</v>
      </c>
      <c r="W45" s="20">
        <v>145.0</v>
      </c>
      <c r="X45" s="20">
        <v>165.0</v>
      </c>
      <c r="Y45" s="20">
        <v>185.0</v>
      </c>
      <c r="Z45" s="20"/>
      <c r="AA45" s="17">
        <f t="shared" si="5"/>
        <v>185</v>
      </c>
      <c r="AB45" s="17" t="str">
        <f t="shared" si="6"/>
        <v>#REF!</v>
      </c>
      <c r="AC45" s="33" t="str">
        <f t="shared" si="7"/>
        <v>#REF!</v>
      </c>
      <c r="AD45" s="33" t="str">
        <f>IF(OR(AB45=0,D45="",AND(D45&lt;40,D45&gt;22)),0,VLOOKUP($D45,[1]DATA!$A$2:$B$53,2,TRUE)*AC45)</f>
        <v>#ERROR!</v>
      </c>
      <c r="AE45" s="24" t="str">
        <f>IF(E45="","",OFFSET([1]Setup!$Q$1,MATCH(E45,[1]Setup!O:O,0)-1,0))</f>
        <v>#ERROR!</v>
      </c>
      <c r="AF45" s="17" t="str">
        <f t="shared" si="8"/>
        <v>#REF!</v>
      </c>
      <c r="AG45" s="16" t="str">
        <f>IF(OR(AB45=0),0,VLOOKUP(AU45,[1]Setup!$S$6:$T$15,2,TRUE))</f>
        <v>#ERROR!</v>
      </c>
      <c r="AH45" s="25" t="s">
        <v>59</v>
      </c>
      <c r="AI45" s="25">
        <v>1.0</v>
      </c>
      <c r="AJ45" s="26" t="s">
        <v>93</v>
      </c>
      <c r="AK45" s="18" t="str">
        <f t="shared" si="9"/>
        <v>#N/A</v>
      </c>
      <c r="AL45" s="16">
        <f t="shared" si="10"/>
        <v>88.7</v>
      </c>
      <c r="AM45" s="16">
        <f t="shared" si="11"/>
        <v>405</v>
      </c>
      <c r="AN45" s="16" t="str">
        <f t="shared" si="12"/>
        <v>M</v>
      </c>
      <c r="AO45" s="16"/>
      <c r="AP45" s="15" t="str">
        <f t="shared" si="13"/>
        <v>#REF!</v>
      </c>
      <c r="AQ45" s="27">
        <f t="shared" si="14"/>
        <v>0</v>
      </c>
      <c r="AR45" s="16" t="str">
        <f t="shared" si="15"/>
        <v>#REF!</v>
      </c>
      <c r="AS45" s="28">
        <f t="shared" si="16"/>
        <v>0</v>
      </c>
      <c r="AT45" s="29" t="str">
        <f t="shared" si="17"/>
        <v>#REF!</v>
      </c>
      <c r="AU45" s="29" t="str">
        <f t="shared" si="18"/>
        <v>#REF!</v>
      </c>
      <c r="AV45" s="30">
        <f t="shared" si="19"/>
        <v>195.6</v>
      </c>
      <c r="AW45" s="16">
        <f t="shared" si="20"/>
        <v>32</v>
      </c>
      <c r="AX45" s="27" t="str">
        <f>IF(OR(E45="",F45="",ISERROR(AE45)),0,(100000000*MATCH(E45,INDIRECT(#REF!),0)+IF(AE45=1,(16-IF(AN45="M",MATCH(G45,[1]Setup!$K$9:$K$23,0),MATCH(G45,[1]Setup!$M$9:$M$23)))*1000000,0)+IF(AB45&gt;0,IF(AE45=1,RANK(AB45,AB:AB,-1)*1000+AW45,IF(AE45=2,AC45,AD45)),0)))</f>
        <v>#ERROR!</v>
      </c>
      <c r="AY45" s="35"/>
      <c r="AZ45" s="16"/>
      <c r="BA45" s="16"/>
      <c r="BB45" s="18"/>
      <c r="BC45" s="18"/>
      <c r="BD45" s="18"/>
      <c r="BE45" s="18"/>
      <c r="BF45" s="18"/>
      <c r="BG45" s="31"/>
      <c r="BH45" s="31"/>
      <c r="BI45" s="31"/>
      <c r="BJ45" s="31"/>
      <c r="BK45" s="31"/>
      <c r="BL45" s="31"/>
      <c r="BM45" s="32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>
        <v>0.0</v>
      </c>
      <c r="CJ45" s="15">
        <v>1.0</v>
      </c>
      <c r="CK45" s="15">
        <v>1.0</v>
      </c>
      <c r="CL45" s="15">
        <v>-1.0</v>
      </c>
      <c r="CM45" s="15">
        <v>0.0</v>
      </c>
      <c r="CN45" s="15">
        <v>0.0</v>
      </c>
      <c r="CO45" s="15">
        <v>0.0</v>
      </c>
      <c r="CP45" s="15">
        <v>1.0</v>
      </c>
      <c r="CQ45" s="15">
        <v>1.0</v>
      </c>
      <c r="CR45" s="15">
        <v>-1.0</v>
      </c>
      <c r="CS45" s="15">
        <v>0.0</v>
      </c>
      <c r="CT45" s="15">
        <v>0.0</v>
      </c>
      <c r="CU45" s="15">
        <v>0.0</v>
      </c>
      <c r="CV45" s="15">
        <v>1.0</v>
      </c>
      <c r="CW45" s="15">
        <v>1.0</v>
      </c>
      <c r="CX45" s="15">
        <v>1.0</v>
      </c>
      <c r="CY45" s="15">
        <v>0.0</v>
      </c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</row>
    <row r="46" ht="14.25" customHeight="1">
      <c r="A46" s="15">
        <f t="shared" si="21"/>
        <v>172.5</v>
      </c>
      <c r="B46" s="16" t="s">
        <v>74</v>
      </c>
      <c r="C46" s="17" t="s">
        <v>179</v>
      </c>
      <c r="D46" s="16">
        <v>25.0</v>
      </c>
      <c r="E46" s="16" t="s">
        <v>76</v>
      </c>
      <c r="F46" s="16">
        <v>179.2</v>
      </c>
      <c r="G46" s="16" t="str">
        <f>IF(OR(E46="",F46=""),"",IF(LEFT(E46,1)="M",VLOOKUP(F46,[1]Setup!$J$9:$K$23,2,TRUE),VLOOKUP(F46,[1]Setup!$L$9:$M$23,2,TRUE)))</f>
        <v>#ERROR!</v>
      </c>
      <c r="H46" s="16" t="str">
        <f>IF(F46="",0,VLOOKUP(AL46,[1]DATA!$L$2:$N$1910,IF(LEFT(E46,1)="F",3,2)))</f>
        <v>#ERROR!</v>
      </c>
      <c r="I46" s="16"/>
      <c r="J46" s="16" t="s">
        <v>127</v>
      </c>
      <c r="K46" s="20">
        <v>142.5</v>
      </c>
      <c r="L46" s="20">
        <v>-155.0</v>
      </c>
      <c r="M46" s="20">
        <v>155.0</v>
      </c>
      <c r="N46" s="20"/>
      <c r="O46" s="17">
        <f t="shared" si="2"/>
        <v>155</v>
      </c>
      <c r="P46" s="21" t="s">
        <v>66</v>
      </c>
      <c r="Q46" s="20">
        <v>85.0</v>
      </c>
      <c r="R46" s="20">
        <v>92.5</v>
      </c>
      <c r="S46" s="20">
        <v>-100.0</v>
      </c>
      <c r="T46" s="20"/>
      <c r="U46" s="17">
        <f t="shared" si="3"/>
        <v>92.5</v>
      </c>
      <c r="V46" s="17">
        <f t="shared" si="4"/>
        <v>247.5</v>
      </c>
      <c r="W46" s="20">
        <v>172.5</v>
      </c>
      <c r="X46" s="20">
        <v>187.5</v>
      </c>
      <c r="Y46" s="20">
        <v>197.5</v>
      </c>
      <c r="Z46" s="20"/>
      <c r="AA46" s="17">
        <f t="shared" si="5"/>
        <v>197.5</v>
      </c>
      <c r="AB46" s="17" t="str">
        <f t="shared" si="6"/>
        <v>#REF!</v>
      </c>
      <c r="AC46" s="33" t="str">
        <f t="shared" si="7"/>
        <v>#REF!</v>
      </c>
      <c r="AD46" s="33" t="str">
        <f>IF(OR(AB46=0,D46="",AND(D46&lt;40,D46&gt;22)),0,VLOOKUP($D46,[1]DATA!$A$2:$B$53,2,TRUE)*AC46)</f>
        <v>#ERROR!</v>
      </c>
      <c r="AE46" s="24" t="str">
        <f>IF(E46="","",OFFSET([1]Setup!$Q$1,MATCH(E46,[1]Setup!O:O,0)-1,0))</f>
        <v>#ERROR!</v>
      </c>
      <c r="AF46" s="17" t="str">
        <f t="shared" si="8"/>
        <v>#REF!</v>
      </c>
      <c r="AG46" s="16" t="str">
        <f>IF(OR(AB46=0),0,VLOOKUP(AU46,[1]Setup!$S$6:$T$15,2,TRUE))</f>
        <v>#ERROR!</v>
      </c>
      <c r="AH46" s="25" t="s">
        <v>200</v>
      </c>
      <c r="AI46" s="25">
        <v>1.0</v>
      </c>
      <c r="AJ46" s="26" t="s">
        <v>60</v>
      </c>
      <c r="AK46" s="18" t="str">
        <f t="shared" si="9"/>
        <v>#N/A</v>
      </c>
      <c r="AL46" s="16">
        <f t="shared" si="10"/>
        <v>81.3</v>
      </c>
      <c r="AM46" s="16">
        <f t="shared" si="11"/>
        <v>445</v>
      </c>
      <c r="AN46" s="16" t="str">
        <f t="shared" si="12"/>
        <v>M</v>
      </c>
      <c r="AO46" s="16"/>
      <c r="AP46" s="15" t="str">
        <f t="shared" si="13"/>
        <v>#REF!</v>
      </c>
      <c r="AQ46" s="27">
        <f t="shared" si="14"/>
        <v>0</v>
      </c>
      <c r="AR46" s="16" t="str">
        <f t="shared" si="15"/>
        <v>#REF!</v>
      </c>
      <c r="AS46" s="28">
        <f t="shared" si="16"/>
        <v>0</v>
      </c>
      <c r="AT46" s="29" t="str">
        <f t="shared" si="17"/>
        <v>#REF!</v>
      </c>
      <c r="AU46" s="29" t="str">
        <f t="shared" si="18"/>
        <v>#REF!</v>
      </c>
      <c r="AV46" s="30">
        <f t="shared" si="19"/>
        <v>179.2</v>
      </c>
      <c r="AW46" s="16">
        <f t="shared" si="20"/>
        <v>39</v>
      </c>
      <c r="AX46" s="27" t="str">
        <f>IF(OR(E46="",F46="",ISERROR(AE46)),0,(100000000*MATCH(E46,INDIRECT(#REF!),0)+IF(AE46=1,(16-IF(AN46="M",MATCH(G46,[1]Setup!$K$9:$K$23,0),MATCH(G46,[1]Setup!$M$9:$M$23)))*1000000,0)+IF(AB46&gt;0,IF(AE46=1,RANK(AB46,AB:AB,-1)*1000+AW46,IF(AE46=2,AC46,AD46)),0)))</f>
        <v>#ERROR!</v>
      </c>
      <c r="AY46" s="35"/>
      <c r="AZ46" s="16"/>
      <c r="BA46" s="16"/>
      <c r="BB46" s="18"/>
      <c r="BC46" s="18"/>
      <c r="BD46" s="18"/>
      <c r="BE46" s="18"/>
      <c r="BF46" s="18"/>
      <c r="BG46" s="31"/>
      <c r="BH46" s="31"/>
      <c r="BI46" s="31"/>
      <c r="BJ46" s="31"/>
      <c r="BK46" s="31"/>
      <c r="BL46" s="31"/>
      <c r="BM46" s="32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>
        <v>0.0</v>
      </c>
      <c r="CJ46" s="15">
        <v>1.0</v>
      </c>
      <c r="CK46" s="15">
        <v>-1.0</v>
      </c>
      <c r="CL46" s="15">
        <v>1.0</v>
      </c>
      <c r="CM46" s="15">
        <v>0.0</v>
      </c>
      <c r="CN46" s="15">
        <v>0.0</v>
      </c>
      <c r="CO46" s="15">
        <v>0.0</v>
      </c>
      <c r="CP46" s="15">
        <v>1.0</v>
      </c>
      <c r="CQ46" s="15">
        <v>1.0</v>
      </c>
      <c r="CR46" s="15">
        <v>-1.0</v>
      </c>
      <c r="CS46" s="15">
        <v>0.0</v>
      </c>
      <c r="CT46" s="15">
        <v>0.0</v>
      </c>
      <c r="CU46" s="15">
        <v>0.0</v>
      </c>
      <c r="CV46" s="15">
        <v>1.0</v>
      </c>
      <c r="CW46" s="15">
        <v>1.0</v>
      </c>
      <c r="CX46" s="15">
        <v>1.0</v>
      </c>
      <c r="CY46" s="15">
        <v>0.0</v>
      </c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</row>
    <row r="47" ht="14.25" customHeight="1">
      <c r="A47" s="15">
        <f t="shared" si="21"/>
        <v>192.5</v>
      </c>
      <c r="B47" s="16" t="s">
        <v>74</v>
      </c>
      <c r="C47" s="17" t="s">
        <v>176</v>
      </c>
      <c r="D47" s="16">
        <v>48.0</v>
      </c>
      <c r="E47" s="16" t="s">
        <v>118</v>
      </c>
      <c r="F47" s="16">
        <v>227.2</v>
      </c>
      <c r="G47" s="16" t="str">
        <f>IF(OR(E47="",F47=""),"",IF(LEFT(E47,1)="M",VLOOKUP(F47,[1]Setup!$J$9:$K$23,2,TRUE),VLOOKUP(F47,[1]Setup!$L$9:$M$23,2,TRUE)))</f>
        <v>#ERROR!</v>
      </c>
      <c r="H47" s="16" t="str">
        <f>IF(F47="",0,VLOOKUP(AL47,[1]DATA!$L$2:$N$1910,IF(LEFT(E47,1)="F",3,2)))</f>
        <v>#ERROR!</v>
      </c>
      <c r="I47" s="16"/>
      <c r="J47" s="16" t="s">
        <v>106</v>
      </c>
      <c r="K47" s="20">
        <v>152.5</v>
      </c>
      <c r="L47" s="20">
        <v>160.0</v>
      </c>
      <c r="M47" s="20">
        <v>165.0</v>
      </c>
      <c r="N47" s="20"/>
      <c r="O47" s="17">
        <f t="shared" si="2"/>
        <v>165</v>
      </c>
      <c r="P47" s="21" t="s">
        <v>86</v>
      </c>
      <c r="Q47" s="20">
        <v>87.5</v>
      </c>
      <c r="R47" s="20">
        <v>92.5</v>
      </c>
      <c r="S47" s="20">
        <v>-95.0</v>
      </c>
      <c r="T47" s="20"/>
      <c r="U47" s="17">
        <f t="shared" si="3"/>
        <v>92.5</v>
      </c>
      <c r="V47" s="17">
        <f t="shared" si="4"/>
        <v>257.5</v>
      </c>
      <c r="W47" s="20">
        <v>192.5</v>
      </c>
      <c r="X47" s="20">
        <v>205.0</v>
      </c>
      <c r="Y47" s="20">
        <v>212.5</v>
      </c>
      <c r="Z47" s="20"/>
      <c r="AA47" s="17">
        <f t="shared" si="5"/>
        <v>212.5</v>
      </c>
      <c r="AB47" s="17" t="str">
        <f t="shared" si="6"/>
        <v>#REF!</v>
      </c>
      <c r="AC47" s="33" t="str">
        <f t="shared" si="7"/>
        <v>#REF!</v>
      </c>
      <c r="AD47" s="33" t="str">
        <f>IF(OR(AB47=0,D47="",AND(D47&lt;40,D47&gt;22)),0,VLOOKUP($D47,[1]DATA!$A$2:$B$53,2,TRUE)*AC47)</f>
        <v>#ERROR!</v>
      </c>
      <c r="AE47" s="24" t="str">
        <f>IF(E47="","",OFFSET([1]Setup!$Q$1,MATCH(E47,[1]Setup!O:O,0)-1,0))</f>
        <v>#ERROR!</v>
      </c>
      <c r="AF47" s="17" t="str">
        <f t="shared" si="8"/>
        <v>#REF!</v>
      </c>
      <c r="AG47" s="16" t="str">
        <f>IF(OR(AB47=0),0,VLOOKUP(AU47,[1]Setup!$S$6:$T$15,2,TRUE))</f>
        <v>#ERROR!</v>
      </c>
      <c r="AH47" s="25" t="s">
        <v>200</v>
      </c>
      <c r="AI47" s="25">
        <v>1.1</v>
      </c>
      <c r="AJ47" s="26" t="s">
        <v>60</v>
      </c>
      <c r="AK47" s="18" t="str">
        <f t="shared" si="9"/>
        <v>#N/A</v>
      </c>
      <c r="AL47" s="16">
        <f t="shared" si="10"/>
        <v>103.1</v>
      </c>
      <c r="AM47" s="16">
        <f t="shared" si="11"/>
        <v>470</v>
      </c>
      <c r="AN47" s="16" t="str">
        <f t="shared" si="12"/>
        <v>M</v>
      </c>
      <c r="AO47" s="16"/>
      <c r="AP47" s="15" t="str">
        <f t="shared" si="13"/>
        <v>#REF!</v>
      </c>
      <c r="AQ47" s="27">
        <f t="shared" si="14"/>
        <v>0</v>
      </c>
      <c r="AR47" s="16" t="str">
        <f t="shared" si="15"/>
        <v>#REF!</v>
      </c>
      <c r="AS47" s="28">
        <f t="shared" si="16"/>
        <v>0</v>
      </c>
      <c r="AT47" s="29" t="str">
        <f t="shared" si="17"/>
        <v>#REF!</v>
      </c>
      <c r="AU47" s="29" t="str">
        <f t="shared" si="18"/>
        <v>#REF!</v>
      </c>
      <c r="AV47" s="30">
        <f t="shared" si="19"/>
        <v>227.2</v>
      </c>
      <c r="AW47" s="16">
        <f t="shared" si="20"/>
        <v>22</v>
      </c>
      <c r="AX47" s="27" t="str">
        <f>IF(OR(E47="",F47="",ISERROR(AE47)),0,(100000000*MATCH(E47,INDIRECT(#REF!),0)+IF(AE47=1,(16-IF(AN47="M",MATCH(G47,[1]Setup!$K$9:$K$23,0),MATCH(G47,[1]Setup!$M$9:$M$23)))*1000000,0)+IF(AB47&gt;0,IF(AE47=1,RANK(AB47,AB:AB,-1)*1000+AW47,IF(AE47=2,AC47,AD47)),0)))</f>
        <v>#ERROR!</v>
      </c>
      <c r="AY47" s="35"/>
      <c r="AZ47" s="16"/>
      <c r="BA47" s="16"/>
      <c r="BB47" s="18"/>
      <c r="BC47" s="18"/>
      <c r="BD47" s="18"/>
      <c r="BE47" s="18"/>
      <c r="BF47" s="18"/>
      <c r="BG47" s="31"/>
      <c r="BH47" s="31"/>
      <c r="BI47" s="31"/>
      <c r="BJ47" s="31"/>
      <c r="BK47" s="31"/>
      <c r="BL47" s="31"/>
      <c r="BM47" s="32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>
        <v>0.0</v>
      </c>
      <c r="CJ47" s="15">
        <v>1.0</v>
      </c>
      <c r="CK47" s="15">
        <v>1.0</v>
      </c>
      <c r="CL47" s="15">
        <v>1.0</v>
      </c>
      <c r="CM47" s="15">
        <v>0.0</v>
      </c>
      <c r="CN47" s="15">
        <v>0.0</v>
      </c>
      <c r="CO47" s="15">
        <v>0.0</v>
      </c>
      <c r="CP47" s="15">
        <v>1.0</v>
      </c>
      <c r="CQ47" s="15">
        <v>1.0</v>
      </c>
      <c r="CR47" s="15">
        <v>-1.0</v>
      </c>
      <c r="CS47" s="15">
        <v>0.0</v>
      </c>
      <c r="CT47" s="15">
        <v>0.0</v>
      </c>
      <c r="CU47" s="15">
        <v>0.0</v>
      </c>
      <c r="CV47" s="15">
        <v>1.0</v>
      </c>
      <c r="CW47" s="15">
        <v>1.0</v>
      </c>
      <c r="CX47" s="15">
        <v>1.0</v>
      </c>
      <c r="CY47" s="15">
        <v>0.0</v>
      </c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</row>
    <row r="48" ht="14.25" customHeight="1">
      <c r="A48" s="15">
        <f t="shared" si="21"/>
        <v>197.5</v>
      </c>
      <c r="B48" s="16" t="s">
        <v>74</v>
      </c>
      <c r="C48" s="17" t="s">
        <v>156</v>
      </c>
      <c r="D48" s="16">
        <v>33.0</v>
      </c>
      <c r="E48" s="16" t="s">
        <v>76</v>
      </c>
      <c r="F48" s="16">
        <v>217.8</v>
      </c>
      <c r="G48" s="16" t="str">
        <f>IF(OR(E48="",F48=""),"",IF(LEFT(E48,1)="M",VLOOKUP(F48,[1]Setup!$J$9:$K$23,2,TRUE),VLOOKUP(F48,[1]Setup!$L$9:$M$23,2,TRUE)))</f>
        <v>#ERROR!</v>
      </c>
      <c r="H48" s="16" t="str">
        <f>IF(F48="",0,VLOOKUP(AL48,[1]DATA!$L$2:$N$1910,IF(LEFT(E48,1)="F",3,2)))</f>
        <v>#ERROR!</v>
      </c>
      <c r="I48" s="16"/>
      <c r="J48" s="16" t="s">
        <v>157</v>
      </c>
      <c r="K48" s="20">
        <v>-202.5</v>
      </c>
      <c r="L48" s="20">
        <v>220.0</v>
      </c>
      <c r="M48" s="20">
        <v>232.5</v>
      </c>
      <c r="N48" s="20"/>
      <c r="O48" s="17">
        <f t="shared" si="2"/>
        <v>232.5</v>
      </c>
      <c r="P48" s="21" t="s">
        <v>94</v>
      </c>
      <c r="Q48" s="20">
        <v>112.5</v>
      </c>
      <c r="R48" s="20">
        <v>117.5</v>
      </c>
      <c r="S48" s="20">
        <v>-122.5</v>
      </c>
      <c r="T48" s="20"/>
      <c r="U48" s="17">
        <f t="shared" si="3"/>
        <v>117.5</v>
      </c>
      <c r="V48" s="17">
        <f t="shared" si="4"/>
        <v>350</v>
      </c>
      <c r="W48" s="20">
        <v>197.5</v>
      </c>
      <c r="X48" s="20">
        <v>215.0</v>
      </c>
      <c r="Y48" s="20">
        <v>227.5</v>
      </c>
      <c r="Z48" s="20"/>
      <c r="AA48" s="17">
        <f t="shared" si="5"/>
        <v>227.5</v>
      </c>
      <c r="AB48" s="17" t="str">
        <f t="shared" si="6"/>
        <v>#REF!</v>
      </c>
      <c r="AC48" s="33" t="str">
        <f t="shared" si="7"/>
        <v>#REF!</v>
      </c>
      <c r="AD48" s="33" t="str">
        <f>IF(OR(AB48=0,D48="",AND(D48&lt;40,D48&gt;22)),0,VLOOKUP($D48,[1]DATA!$A$2:$B$53,2,TRUE)*AC48)</f>
        <v>#ERROR!</v>
      </c>
      <c r="AE48" s="24" t="str">
        <f>IF(E48="","",OFFSET([1]Setup!$Q$1,MATCH(E48,[1]Setup!O:O,0)-1,0))</f>
        <v>#ERROR!</v>
      </c>
      <c r="AF48" s="17" t="str">
        <f t="shared" si="8"/>
        <v>#REF!</v>
      </c>
      <c r="AG48" s="16" t="str">
        <f>IF(OR(AB48=0),0,VLOOKUP(AU48,[1]Setup!$S$6:$T$15,2,TRUE))</f>
        <v>#ERROR!</v>
      </c>
      <c r="AH48" s="25" t="s">
        <v>59</v>
      </c>
      <c r="AI48" s="25">
        <v>1.0</v>
      </c>
      <c r="AJ48" s="26" t="s">
        <v>60</v>
      </c>
      <c r="AK48" s="18" t="str">
        <f t="shared" si="9"/>
        <v>#N/A</v>
      </c>
      <c r="AL48" s="16">
        <f t="shared" si="10"/>
        <v>98.8</v>
      </c>
      <c r="AM48" s="16">
        <f t="shared" si="11"/>
        <v>577.5</v>
      </c>
      <c r="AN48" s="16" t="str">
        <f t="shared" si="12"/>
        <v>M</v>
      </c>
      <c r="AO48" s="16"/>
      <c r="AP48" s="15" t="str">
        <f t="shared" si="13"/>
        <v>#REF!</v>
      </c>
      <c r="AQ48" s="27">
        <f t="shared" si="14"/>
        <v>0</v>
      </c>
      <c r="AR48" s="16" t="str">
        <f t="shared" si="15"/>
        <v>#REF!</v>
      </c>
      <c r="AS48" s="28">
        <f t="shared" si="16"/>
        <v>0</v>
      </c>
      <c r="AT48" s="29" t="str">
        <f t="shared" si="17"/>
        <v>#REF!</v>
      </c>
      <c r="AU48" s="29" t="str">
        <f t="shared" si="18"/>
        <v>#REF!</v>
      </c>
      <c r="AV48" s="30">
        <f t="shared" si="19"/>
        <v>217.8</v>
      </c>
      <c r="AW48" s="16">
        <f t="shared" si="20"/>
        <v>27</v>
      </c>
      <c r="AX48" s="27" t="str">
        <f>IF(OR(E48="",F48="",ISERROR(AE48)),0,(100000000*MATCH(E48,INDIRECT(#REF!),0)+IF(AE48=1,(16-IF(AN48="M",MATCH(G48,[1]Setup!$K$9:$K$23,0),MATCH(G48,[1]Setup!$M$9:$M$23)))*1000000,0)+IF(AB48&gt;0,IF(AE48=1,RANK(AB48,AB:AB,-1)*1000+AW48,IF(AE48=2,AC48,AD48)),0)))</f>
        <v>#ERROR!</v>
      </c>
      <c r="AY48" s="35"/>
      <c r="AZ48" s="16"/>
      <c r="BA48" s="16"/>
      <c r="BB48" s="18"/>
      <c r="BC48" s="18"/>
      <c r="BD48" s="18"/>
      <c r="BE48" s="18"/>
      <c r="BF48" s="18"/>
      <c r="BG48" s="31"/>
      <c r="BH48" s="31"/>
      <c r="BI48" s="31"/>
      <c r="BJ48" s="31"/>
      <c r="BK48" s="31"/>
      <c r="BL48" s="31"/>
      <c r="BM48" s="32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>
        <v>0.0</v>
      </c>
      <c r="CJ48" s="15">
        <v>-1.0</v>
      </c>
      <c r="CK48" s="15">
        <v>1.0</v>
      </c>
      <c r="CL48" s="15">
        <v>1.0</v>
      </c>
      <c r="CM48" s="15">
        <v>0.0</v>
      </c>
      <c r="CN48" s="15">
        <v>0.0</v>
      </c>
      <c r="CO48" s="15">
        <v>0.0</v>
      </c>
      <c r="CP48" s="15">
        <v>1.0</v>
      </c>
      <c r="CQ48" s="15">
        <v>1.0</v>
      </c>
      <c r="CR48" s="15">
        <v>-1.0</v>
      </c>
      <c r="CS48" s="15">
        <v>0.0</v>
      </c>
      <c r="CT48" s="15">
        <v>0.0</v>
      </c>
      <c r="CU48" s="15">
        <v>0.0</v>
      </c>
      <c r="CV48" s="15">
        <v>1.0</v>
      </c>
      <c r="CW48" s="15">
        <v>1.0</v>
      </c>
      <c r="CX48" s="15">
        <v>1.0</v>
      </c>
      <c r="CY48" s="15">
        <v>0.0</v>
      </c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ht="14.25" customHeight="1">
      <c r="A49" s="15">
        <f t="shared" si="21"/>
        <v>205</v>
      </c>
      <c r="B49" s="16" t="s">
        <v>74</v>
      </c>
      <c r="C49" s="17" t="s">
        <v>168</v>
      </c>
      <c r="D49" s="16">
        <v>32.0</v>
      </c>
      <c r="E49" s="16" t="s">
        <v>76</v>
      </c>
      <c r="F49" s="16">
        <v>240.6</v>
      </c>
      <c r="G49" s="16" t="str">
        <f>IF(OR(E49="",F49=""),"",IF(LEFT(E49,1)="M",VLOOKUP(F49,[1]Setup!$J$9:$K$23,2,TRUE),VLOOKUP(F49,[1]Setup!$L$9:$M$23,2,TRUE)))</f>
        <v>#ERROR!</v>
      </c>
      <c r="H49" s="16" t="str">
        <f>IF(F49="",0,VLOOKUP(AL49,[1]DATA!$L$2:$N$1910,IF(LEFT(E49,1)="F",3,2)))</f>
        <v>#ERROR!</v>
      </c>
      <c r="I49" s="16"/>
      <c r="J49" s="16" t="s">
        <v>153</v>
      </c>
      <c r="K49" s="20">
        <v>182.5</v>
      </c>
      <c r="L49" s="20">
        <v>200.0</v>
      </c>
      <c r="M49" s="20">
        <v>-210.0</v>
      </c>
      <c r="N49" s="20"/>
      <c r="O49" s="17">
        <f t="shared" si="2"/>
        <v>200</v>
      </c>
      <c r="P49" s="21" t="s">
        <v>78</v>
      </c>
      <c r="Q49" s="20">
        <v>115.0</v>
      </c>
      <c r="R49" s="20">
        <v>-137.5</v>
      </c>
      <c r="S49" s="20">
        <v>0.0</v>
      </c>
      <c r="T49" s="20"/>
      <c r="U49" s="17">
        <f t="shared" si="3"/>
        <v>115</v>
      </c>
      <c r="V49" s="17">
        <f t="shared" si="4"/>
        <v>315</v>
      </c>
      <c r="W49" s="20">
        <v>205.0</v>
      </c>
      <c r="X49" s="20">
        <v>215.0</v>
      </c>
      <c r="Y49" s="20">
        <v>230.0</v>
      </c>
      <c r="Z49" s="20"/>
      <c r="AA49" s="17">
        <f t="shared" si="5"/>
        <v>230</v>
      </c>
      <c r="AB49" s="17" t="str">
        <f t="shared" si="6"/>
        <v>#REF!</v>
      </c>
      <c r="AC49" s="33" t="str">
        <f t="shared" si="7"/>
        <v>#REF!</v>
      </c>
      <c r="AD49" s="33" t="str">
        <f>IF(OR(AB49=0,D49="",AND(D49&lt;40,D49&gt;22)),0,VLOOKUP($D49,[1]DATA!$A$2:$B$53,2,TRUE)*AC49)</f>
        <v>#ERROR!</v>
      </c>
      <c r="AE49" s="24" t="str">
        <f>IF(E49="","",OFFSET([1]Setup!$Q$1,MATCH(E49,[1]Setup!O:O,0)-1,0))</f>
        <v>#ERROR!</v>
      </c>
      <c r="AF49" s="17" t="str">
        <f t="shared" si="8"/>
        <v>#REF!</v>
      </c>
      <c r="AG49" s="16" t="str">
        <f>IF(OR(AB49=0),0,VLOOKUP(AU49,[1]Setup!$S$6:$T$15,2,TRUE))</f>
        <v>#ERROR!</v>
      </c>
      <c r="AH49" s="25" t="s">
        <v>200</v>
      </c>
      <c r="AI49" s="25">
        <v>1.0</v>
      </c>
      <c r="AJ49" s="26" t="s">
        <v>60</v>
      </c>
      <c r="AK49" s="18" t="str">
        <f t="shared" si="9"/>
        <v>#N/A</v>
      </c>
      <c r="AL49" s="16">
        <f t="shared" si="10"/>
        <v>109.1</v>
      </c>
      <c r="AM49" s="16">
        <f t="shared" si="11"/>
        <v>545</v>
      </c>
      <c r="AN49" s="16" t="str">
        <f t="shared" si="12"/>
        <v>M</v>
      </c>
      <c r="AO49" s="16"/>
      <c r="AP49" s="15" t="str">
        <f t="shared" si="13"/>
        <v>#REF!</v>
      </c>
      <c r="AQ49" s="27">
        <f t="shared" si="14"/>
        <v>0</v>
      </c>
      <c r="AR49" s="16" t="str">
        <f t="shared" si="15"/>
        <v>#REF!</v>
      </c>
      <c r="AS49" s="28">
        <f t="shared" si="16"/>
        <v>0</v>
      </c>
      <c r="AT49" s="29" t="str">
        <f t="shared" si="17"/>
        <v>#REF!</v>
      </c>
      <c r="AU49" s="29" t="str">
        <f t="shared" si="18"/>
        <v>#REF!</v>
      </c>
      <c r="AV49" s="30">
        <f t="shared" si="19"/>
        <v>240.6</v>
      </c>
      <c r="AW49" s="16">
        <f t="shared" si="20"/>
        <v>15</v>
      </c>
      <c r="AX49" s="27" t="str">
        <f>IF(OR(E49="",F49="",ISERROR(AE49)),0,(100000000*MATCH(E49,INDIRECT(#REF!),0)+IF(AE49=1,(16-IF(AN49="M",MATCH(G49,[1]Setup!$K$9:$K$23,0),MATCH(G49,[1]Setup!$M$9:$M$23)))*1000000,0)+IF(AB49&gt;0,IF(AE49=1,RANK(AB49,AB:AB,-1)*1000+AW49,IF(AE49=2,AC49,AD49)),0)))</f>
        <v>#ERROR!</v>
      </c>
      <c r="AY49" s="35"/>
      <c r="AZ49" s="16"/>
      <c r="BA49" s="16"/>
      <c r="BB49" s="18"/>
      <c r="BC49" s="18"/>
      <c r="BD49" s="18"/>
      <c r="BE49" s="18"/>
      <c r="BF49" s="18"/>
      <c r="BG49" s="31"/>
      <c r="BH49" s="31"/>
      <c r="BI49" s="31"/>
      <c r="BJ49" s="31"/>
      <c r="BK49" s="31"/>
      <c r="BL49" s="31"/>
      <c r="BM49" s="32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>
        <v>0.0</v>
      </c>
      <c r="CJ49" s="15">
        <v>1.0</v>
      </c>
      <c r="CK49" s="15">
        <v>1.0</v>
      </c>
      <c r="CL49" s="15">
        <v>-1.0</v>
      </c>
      <c r="CM49" s="15">
        <v>0.0</v>
      </c>
      <c r="CN49" s="15">
        <v>0.0</v>
      </c>
      <c r="CO49" s="15">
        <v>0.0</v>
      </c>
      <c r="CP49" s="15">
        <v>1.0</v>
      </c>
      <c r="CQ49" s="15">
        <v>-1.0</v>
      </c>
      <c r="CR49" s="15">
        <v>0.0</v>
      </c>
      <c r="CS49" s="15">
        <v>0.0</v>
      </c>
      <c r="CT49" s="15">
        <v>0.0</v>
      </c>
      <c r="CU49" s="15">
        <v>0.0</v>
      </c>
      <c r="CV49" s="15">
        <v>1.0</v>
      </c>
      <c r="CW49" s="15">
        <v>1.0</v>
      </c>
      <c r="CX49" s="15">
        <v>1.0</v>
      </c>
      <c r="CY49" s="15">
        <v>0.0</v>
      </c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ht="14.25" customHeight="1">
      <c r="A50" s="15">
        <f t="shared" si="21"/>
        <v>212.5</v>
      </c>
      <c r="B50" s="16" t="s">
        <v>74</v>
      </c>
      <c r="C50" s="17" t="s">
        <v>141</v>
      </c>
      <c r="D50" s="16">
        <v>40.0</v>
      </c>
      <c r="E50" s="16" t="s">
        <v>97</v>
      </c>
      <c r="F50" s="16">
        <v>161.4</v>
      </c>
      <c r="G50" s="16" t="str">
        <f>IF(OR(E50="",F50=""),"",IF(LEFT(E50,1)="M",VLOOKUP(F50,[1]Setup!$J$9:$K$23,2,TRUE),VLOOKUP(F50,[1]Setup!$L$9:$M$23,2,TRUE)))</f>
        <v>#ERROR!</v>
      </c>
      <c r="H50" s="16" t="str">
        <f>IF(F50="",0,VLOOKUP(AL50,[1]DATA!$L$2:$N$1910,IF(LEFT(E50,1)="F",3,2)))</f>
        <v>#ERROR!</v>
      </c>
      <c r="I50" s="16"/>
      <c r="J50" s="16" t="s">
        <v>85</v>
      </c>
      <c r="K50" s="20">
        <v>170.0</v>
      </c>
      <c r="L50" s="20">
        <v>185.0</v>
      </c>
      <c r="M50" s="20">
        <v>192.5</v>
      </c>
      <c r="N50" s="20"/>
      <c r="O50" s="17">
        <f t="shared" si="2"/>
        <v>192.5</v>
      </c>
      <c r="P50" s="21" t="s">
        <v>66</v>
      </c>
      <c r="Q50" s="20">
        <v>100.0</v>
      </c>
      <c r="R50" s="20">
        <v>-107.5</v>
      </c>
      <c r="S50" s="20">
        <v>-107.5</v>
      </c>
      <c r="T50" s="20"/>
      <c r="U50" s="17">
        <f t="shared" si="3"/>
        <v>100</v>
      </c>
      <c r="V50" s="17">
        <f t="shared" si="4"/>
        <v>292.5</v>
      </c>
      <c r="W50" s="20">
        <v>212.5</v>
      </c>
      <c r="X50" s="20">
        <v>232.5</v>
      </c>
      <c r="Y50" s="20">
        <v>-245.0</v>
      </c>
      <c r="Z50" s="20"/>
      <c r="AA50" s="17">
        <f t="shared" si="5"/>
        <v>232.5</v>
      </c>
      <c r="AB50" s="17" t="str">
        <f t="shared" si="6"/>
        <v>#REF!</v>
      </c>
      <c r="AC50" s="33" t="str">
        <f t="shared" si="7"/>
        <v>#REF!</v>
      </c>
      <c r="AD50" s="33" t="str">
        <f>IF(OR(AB50=0,D50="",AND(D50&lt;40,D50&gt;22)),0,VLOOKUP($D50,[1]DATA!$A$2:$B$53,2,TRUE)*AC50)</f>
        <v>#ERROR!</v>
      </c>
      <c r="AE50" s="24" t="str">
        <f>IF(E50="","",OFFSET([1]Setup!$Q$1,MATCH(E50,[1]Setup!O:O,0)-1,0))</f>
        <v>#ERROR!</v>
      </c>
      <c r="AF50" s="17" t="str">
        <f t="shared" si="8"/>
        <v>#REF!</v>
      </c>
      <c r="AG50" s="16" t="str">
        <f>IF(OR(AB50=0),0,VLOOKUP(AU50,[1]Setup!$S$6:$T$15,2,TRUE))</f>
        <v>#ERROR!</v>
      </c>
      <c r="AH50" s="25" t="s">
        <v>200</v>
      </c>
      <c r="AI50" s="25">
        <v>1.0</v>
      </c>
      <c r="AJ50" s="26" t="s">
        <v>60</v>
      </c>
      <c r="AK50" s="18" t="str">
        <f t="shared" si="9"/>
        <v>#N/A</v>
      </c>
      <c r="AL50" s="16">
        <f t="shared" si="10"/>
        <v>73.2</v>
      </c>
      <c r="AM50" s="16">
        <f t="shared" si="11"/>
        <v>525</v>
      </c>
      <c r="AN50" s="16" t="str">
        <f t="shared" si="12"/>
        <v>M</v>
      </c>
      <c r="AO50" s="16"/>
      <c r="AP50" s="15" t="str">
        <f t="shared" si="13"/>
        <v>#REF!</v>
      </c>
      <c r="AQ50" s="27">
        <f t="shared" si="14"/>
        <v>0</v>
      </c>
      <c r="AR50" s="16" t="str">
        <f t="shared" si="15"/>
        <v>#REF!</v>
      </c>
      <c r="AS50" s="28">
        <f t="shared" si="16"/>
        <v>0</v>
      </c>
      <c r="AT50" s="29" t="str">
        <f t="shared" si="17"/>
        <v>#REF!</v>
      </c>
      <c r="AU50" s="29" t="str">
        <f t="shared" si="18"/>
        <v>#REF!</v>
      </c>
      <c r="AV50" s="30">
        <f t="shared" si="19"/>
        <v>161.4</v>
      </c>
      <c r="AW50" s="16">
        <f t="shared" si="20"/>
        <v>44</v>
      </c>
      <c r="AX50" s="27" t="str">
        <f>IF(OR(E50="",F50="",ISERROR(AE50)),0,(100000000*MATCH(E50,INDIRECT(#REF!),0)+IF(AE50=1,(16-IF(AN50="M",MATCH(G50,[1]Setup!$K$9:$K$23,0),MATCH(G50,[1]Setup!$M$9:$M$23)))*1000000,0)+IF(AB50&gt;0,IF(AE50=1,RANK(AB50,AB:AB,-1)*1000+AW50,IF(AE50=2,AC50,AD50)),0)))</f>
        <v>#ERROR!</v>
      </c>
      <c r="AY50" s="35"/>
      <c r="AZ50" s="16"/>
      <c r="BA50" s="16"/>
      <c r="BB50" s="18"/>
      <c r="BC50" s="18"/>
      <c r="BD50" s="18"/>
      <c r="BE50" s="18"/>
      <c r="BF50" s="18"/>
      <c r="BG50" s="31"/>
      <c r="BH50" s="31"/>
      <c r="BI50" s="31"/>
      <c r="BJ50" s="31"/>
      <c r="BK50" s="31"/>
      <c r="BL50" s="31"/>
      <c r="BM50" s="32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>
        <v>0.0</v>
      </c>
      <c r="CJ50" s="15">
        <v>1.0</v>
      </c>
      <c r="CK50" s="15">
        <v>1.0</v>
      </c>
      <c r="CL50" s="15">
        <v>1.0</v>
      </c>
      <c r="CM50" s="15">
        <v>0.0</v>
      </c>
      <c r="CN50" s="15">
        <v>0.0</v>
      </c>
      <c r="CO50" s="15">
        <v>0.0</v>
      </c>
      <c r="CP50" s="15">
        <v>1.0</v>
      </c>
      <c r="CQ50" s="15">
        <v>-1.0</v>
      </c>
      <c r="CR50" s="15">
        <v>-1.0</v>
      </c>
      <c r="CS50" s="15">
        <v>0.0</v>
      </c>
      <c r="CT50" s="15">
        <v>0.0</v>
      </c>
      <c r="CU50" s="15">
        <v>0.0</v>
      </c>
      <c r="CV50" s="15">
        <v>1.0</v>
      </c>
      <c r="CW50" s="15">
        <v>1.0</v>
      </c>
      <c r="CX50" s="15">
        <v>-1.0</v>
      </c>
      <c r="CY50" s="15">
        <v>0.0</v>
      </c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ht="14.25" customHeight="1">
      <c r="A51" s="15">
        <f t="shared" si="21"/>
        <v>227.5</v>
      </c>
      <c r="B51" s="16" t="s">
        <v>74</v>
      </c>
      <c r="C51" s="17" t="s">
        <v>147</v>
      </c>
      <c r="D51" s="16">
        <v>23.0</v>
      </c>
      <c r="E51" s="16" t="s">
        <v>84</v>
      </c>
      <c r="F51" s="16">
        <v>180.8</v>
      </c>
      <c r="G51" s="16" t="str">
        <f>IF(OR(E51="",F51=""),"",IF(LEFT(E51,1)="M",VLOOKUP(F51,[1]Setup!$J$9:$K$23,2,TRUE),VLOOKUP(F51,[1]Setup!$L$9:$M$23,2,TRUE)))</f>
        <v>#ERROR!</v>
      </c>
      <c r="H51" s="16" t="str">
        <f>IF(F51="",0,VLOOKUP(AL51,[1]DATA!$L$2:$N$1910,IF(LEFT(E51,1)="F",3,2)))</f>
        <v>#ERROR!</v>
      </c>
      <c r="I51" s="16"/>
      <c r="J51" s="16" t="s">
        <v>102</v>
      </c>
      <c r="K51" s="20">
        <v>-225.0</v>
      </c>
      <c r="L51" s="20">
        <v>225.0</v>
      </c>
      <c r="M51" s="20">
        <v>-237.5</v>
      </c>
      <c r="N51" s="20"/>
      <c r="O51" s="17">
        <f t="shared" si="2"/>
        <v>225</v>
      </c>
      <c r="P51" s="21" t="s">
        <v>86</v>
      </c>
      <c r="Q51" s="20">
        <v>152.5</v>
      </c>
      <c r="R51" s="20">
        <v>-160.0</v>
      </c>
      <c r="S51" s="20">
        <v>-160.0</v>
      </c>
      <c r="T51" s="20"/>
      <c r="U51" s="17">
        <f t="shared" si="3"/>
        <v>152.5</v>
      </c>
      <c r="V51" s="17">
        <f t="shared" si="4"/>
        <v>377.5</v>
      </c>
      <c r="W51" s="20">
        <v>227.5</v>
      </c>
      <c r="X51" s="20">
        <v>-235.0</v>
      </c>
      <c r="Y51" s="20">
        <v>-235.0</v>
      </c>
      <c r="Z51" s="20"/>
      <c r="AA51" s="17">
        <f t="shared" si="5"/>
        <v>227.5</v>
      </c>
      <c r="AB51" s="17" t="str">
        <f t="shared" si="6"/>
        <v>#REF!</v>
      </c>
      <c r="AC51" s="33" t="str">
        <f t="shared" si="7"/>
        <v>#REF!</v>
      </c>
      <c r="AD51" s="33" t="str">
        <f>IF(OR(AB51=0,D51="",AND(D51&lt;40,D51&gt;22)),0,VLOOKUP($D51,[1]DATA!$A$2:$B$53,2,TRUE)*AC51)</f>
        <v>#ERROR!</v>
      </c>
      <c r="AE51" s="24" t="str">
        <f>IF(E51="","",OFFSET([1]Setup!$Q$1,MATCH(E51,[1]Setup!O:O,0)-1,0))</f>
        <v>#ERROR!</v>
      </c>
      <c r="AF51" s="17" t="str">
        <f t="shared" si="8"/>
        <v>#REF!</v>
      </c>
      <c r="AG51" s="16" t="str">
        <f>IF(OR(AB51=0),0,VLOOKUP(AU51,[1]Setup!$S$6:$T$15,2,TRUE))</f>
        <v>#ERROR!</v>
      </c>
      <c r="AH51" s="25" t="s">
        <v>200</v>
      </c>
      <c r="AI51" s="25">
        <v>1.0</v>
      </c>
      <c r="AJ51" s="26" t="s">
        <v>93</v>
      </c>
      <c r="AK51" s="18" t="str">
        <f t="shared" si="9"/>
        <v>#N/A</v>
      </c>
      <c r="AL51" s="16">
        <f t="shared" si="10"/>
        <v>82</v>
      </c>
      <c r="AM51" s="16">
        <f t="shared" si="11"/>
        <v>605</v>
      </c>
      <c r="AN51" s="16" t="str">
        <f t="shared" si="12"/>
        <v>M</v>
      </c>
      <c r="AO51" s="16"/>
      <c r="AP51" s="15" t="str">
        <f t="shared" si="13"/>
        <v>#REF!</v>
      </c>
      <c r="AQ51" s="27">
        <f t="shared" si="14"/>
        <v>0</v>
      </c>
      <c r="AR51" s="16" t="str">
        <f t="shared" si="15"/>
        <v>#REF!</v>
      </c>
      <c r="AS51" s="28">
        <f t="shared" si="16"/>
        <v>0</v>
      </c>
      <c r="AT51" s="29" t="str">
        <f t="shared" si="17"/>
        <v>#REF!</v>
      </c>
      <c r="AU51" s="29" t="str">
        <f t="shared" si="18"/>
        <v>#REF!</v>
      </c>
      <c r="AV51" s="30">
        <f t="shared" si="19"/>
        <v>180.8</v>
      </c>
      <c r="AW51" s="16">
        <f t="shared" si="20"/>
        <v>35</v>
      </c>
      <c r="AX51" s="27" t="str">
        <f>IF(OR(E51="",F51="",ISERROR(AE51)),0,(100000000*MATCH(E51,INDIRECT(#REF!),0)+IF(AE51=1,(16-IF(AN51="M",MATCH(G51,[1]Setup!$K$9:$K$23,0),MATCH(G51,[1]Setup!$M$9:$M$23)))*1000000,0)+IF(AB51&gt;0,IF(AE51=1,RANK(AB51,AB:AB,-1)*1000+AW51,IF(AE51=2,AC51,AD51)),0)))</f>
        <v>#ERROR!</v>
      </c>
      <c r="AY51" s="35"/>
      <c r="AZ51" s="16"/>
      <c r="BA51" s="16"/>
      <c r="BB51" s="18"/>
      <c r="BC51" s="18"/>
      <c r="BD51" s="18"/>
      <c r="BE51" s="18"/>
      <c r="BF51" s="18"/>
      <c r="BG51" s="31"/>
      <c r="BH51" s="31"/>
      <c r="BI51" s="31"/>
      <c r="BJ51" s="31"/>
      <c r="BK51" s="31"/>
      <c r="BL51" s="31"/>
      <c r="BM51" s="32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>
        <v>0.0</v>
      </c>
      <c r="CJ51" s="15">
        <v>-1.0</v>
      </c>
      <c r="CK51" s="15">
        <v>1.0</v>
      </c>
      <c r="CL51" s="15">
        <v>-1.0</v>
      </c>
      <c r="CM51" s="15">
        <v>0.0</v>
      </c>
      <c r="CN51" s="15">
        <v>0.0</v>
      </c>
      <c r="CO51" s="15">
        <v>0.0</v>
      </c>
      <c r="CP51" s="15">
        <v>1.0</v>
      </c>
      <c r="CQ51" s="15">
        <v>-1.0</v>
      </c>
      <c r="CR51" s="15">
        <v>-1.0</v>
      </c>
      <c r="CS51" s="15">
        <v>0.0</v>
      </c>
      <c r="CT51" s="15">
        <v>0.0</v>
      </c>
      <c r="CU51" s="15">
        <v>0.0</v>
      </c>
      <c r="CV51" s="15">
        <v>1.0</v>
      </c>
      <c r="CW51" s="15">
        <v>-1.0</v>
      </c>
      <c r="CX51" s="15">
        <v>-1.0</v>
      </c>
      <c r="CY51" s="15">
        <v>0.0</v>
      </c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</row>
    <row r="52" ht="14.25" customHeight="1">
      <c r="A52" s="15">
        <f t="shared" si="21"/>
        <v>227.5</v>
      </c>
      <c r="B52" s="16" t="s">
        <v>74</v>
      </c>
      <c r="C52" s="17" t="s">
        <v>131</v>
      </c>
      <c r="D52" s="16">
        <v>24.0</v>
      </c>
      <c r="E52" s="16" t="s">
        <v>76</v>
      </c>
      <c r="F52" s="16">
        <v>218.6</v>
      </c>
      <c r="G52" s="16" t="str">
        <f>IF(OR(E52="",F52=""),"",IF(LEFT(E52,1)="M",VLOOKUP(F52,[1]Setup!$J$9:$K$23,2,TRUE),VLOOKUP(F52,[1]Setup!$L$9:$M$23,2,TRUE)))</f>
        <v>#ERROR!</v>
      </c>
      <c r="H52" s="16" t="str">
        <f>IF(F52="",0,VLOOKUP(AL52,[1]DATA!$L$2:$N$1910,IF(LEFT(E52,1)="F",3,2)))</f>
        <v>#ERROR!</v>
      </c>
      <c r="I52" s="16"/>
      <c r="J52" s="16" t="s">
        <v>132</v>
      </c>
      <c r="K52" s="20">
        <v>200.0</v>
      </c>
      <c r="L52" s="20">
        <v>220.0</v>
      </c>
      <c r="M52" s="20">
        <v>240.0</v>
      </c>
      <c r="N52" s="20"/>
      <c r="O52" s="17">
        <f t="shared" si="2"/>
        <v>240</v>
      </c>
      <c r="P52" s="21" t="s">
        <v>78</v>
      </c>
      <c r="Q52" s="20">
        <v>142.5</v>
      </c>
      <c r="R52" s="20">
        <v>155.0</v>
      </c>
      <c r="S52" s="20">
        <v>-170.0</v>
      </c>
      <c r="T52" s="20"/>
      <c r="U52" s="17">
        <f t="shared" si="3"/>
        <v>155</v>
      </c>
      <c r="V52" s="17">
        <f t="shared" si="4"/>
        <v>395</v>
      </c>
      <c r="W52" s="20">
        <v>227.5</v>
      </c>
      <c r="X52" s="20">
        <v>250.0</v>
      </c>
      <c r="Y52" s="20">
        <v>-265.0</v>
      </c>
      <c r="Z52" s="20"/>
      <c r="AA52" s="17">
        <f t="shared" si="5"/>
        <v>250</v>
      </c>
      <c r="AB52" s="17" t="str">
        <f t="shared" si="6"/>
        <v>#REF!</v>
      </c>
      <c r="AC52" s="33" t="str">
        <f t="shared" si="7"/>
        <v>#REF!</v>
      </c>
      <c r="AD52" s="33" t="str">
        <f>IF(OR(AB52=0,D52="",AND(D52&lt;40,D52&gt;22)),0,VLOOKUP($D52,[1]DATA!$A$2:$B$53,2,TRUE)*AC52)</f>
        <v>#ERROR!</v>
      </c>
      <c r="AE52" s="24" t="str">
        <f>IF(E52="","",OFFSET([1]Setup!$Q$1,MATCH(E52,[1]Setup!O:O,0)-1,0))</f>
        <v>#ERROR!</v>
      </c>
      <c r="AF52" s="17" t="str">
        <f t="shared" si="8"/>
        <v>#REF!</v>
      </c>
      <c r="AG52" s="16" t="str">
        <f>IF(OR(AB52=0),0,VLOOKUP(AU52,[1]Setup!$S$6:$T$15,2,TRUE))</f>
        <v>#ERROR!</v>
      </c>
      <c r="AH52" s="25" t="s">
        <v>200</v>
      </c>
      <c r="AI52" s="25">
        <v>1.0</v>
      </c>
      <c r="AJ52" s="26" t="s">
        <v>60</v>
      </c>
      <c r="AK52" s="18" t="str">
        <f t="shared" si="9"/>
        <v>#N/A</v>
      </c>
      <c r="AL52" s="16">
        <f t="shared" si="10"/>
        <v>99.2</v>
      </c>
      <c r="AM52" s="16">
        <f t="shared" si="11"/>
        <v>645</v>
      </c>
      <c r="AN52" s="16" t="str">
        <f t="shared" si="12"/>
        <v>M</v>
      </c>
      <c r="AO52" s="16"/>
      <c r="AP52" s="15" t="str">
        <f t="shared" si="13"/>
        <v>#REF!</v>
      </c>
      <c r="AQ52" s="27">
        <f t="shared" si="14"/>
        <v>0</v>
      </c>
      <c r="AR52" s="16" t="str">
        <f t="shared" si="15"/>
        <v>#REF!</v>
      </c>
      <c r="AS52" s="28">
        <f t="shared" si="16"/>
        <v>0</v>
      </c>
      <c r="AT52" s="29" t="str">
        <f t="shared" si="17"/>
        <v>#REF!</v>
      </c>
      <c r="AU52" s="29" t="str">
        <f t="shared" si="18"/>
        <v>#REF!</v>
      </c>
      <c r="AV52" s="30">
        <f t="shared" si="19"/>
        <v>218.6</v>
      </c>
      <c r="AW52" s="16">
        <f t="shared" si="20"/>
        <v>23</v>
      </c>
      <c r="AX52" s="27" t="str">
        <f>IF(OR(E52="",F52="",ISERROR(AE52)),0,(100000000*MATCH(E52,INDIRECT(#REF!),0)+IF(AE52=1,(16-IF(AN52="M",MATCH(G52,[1]Setup!$K$9:$K$23,0),MATCH(G52,[1]Setup!$M$9:$M$23)))*1000000,0)+IF(AB52&gt;0,IF(AE52=1,RANK(AB52,AB:AB,-1)*1000+AW52,IF(AE52=2,AC52,AD52)),0)))</f>
        <v>#ERROR!</v>
      </c>
      <c r="AY52" s="35"/>
      <c r="AZ52" s="16"/>
      <c r="BA52" s="16"/>
      <c r="BB52" s="18"/>
      <c r="BC52" s="18"/>
      <c r="BD52" s="18"/>
      <c r="BE52" s="18"/>
      <c r="BF52" s="18"/>
      <c r="BG52" s="31"/>
      <c r="BH52" s="31"/>
      <c r="BI52" s="31"/>
      <c r="BJ52" s="31"/>
      <c r="BK52" s="31"/>
      <c r="BL52" s="31"/>
      <c r="BM52" s="32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>
        <v>0.0</v>
      </c>
      <c r="CJ52" s="15">
        <v>1.0</v>
      </c>
      <c r="CK52" s="15">
        <v>1.0</v>
      </c>
      <c r="CL52" s="15">
        <v>1.0</v>
      </c>
      <c r="CM52" s="15">
        <v>0.0</v>
      </c>
      <c r="CN52" s="15">
        <v>0.0</v>
      </c>
      <c r="CO52" s="15">
        <v>0.0</v>
      </c>
      <c r="CP52" s="15">
        <v>1.0</v>
      </c>
      <c r="CQ52" s="15">
        <v>1.0</v>
      </c>
      <c r="CR52" s="15">
        <v>-1.0</v>
      </c>
      <c r="CS52" s="15">
        <v>0.0</v>
      </c>
      <c r="CT52" s="15">
        <v>0.0</v>
      </c>
      <c r="CU52" s="15">
        <v>0.0</v>
      </c>
      <c r="CV52" s="15">
        <v>1.0</v>
      </c>
      <c r="CW52" s="15">
        <v>1.0</v>
      </c>
      <c r="CX52" s="15">
        <v>-1.0</v>
      </c>
      <c r="CY52" s="15">
        <v>0.0</v>
      </c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</row>
    <row r="53" ht="14.25" customHeight="1">
      <c r="A53" s="15">
        <f t="shared" si="21"/>
        <v>237.5</v>
      </c>
      <c r="B53" s="16" t="s">
        <v>74</v>
      </c>
      <c r="C53" s="17" t="s">
        <v>112</v>
      </c>
      <c r="D53" s="16">
        <v>27.0</v>
      </c>
      <c r="E53" s="16" t="s">
        <v>76</v>
      </c>
      <c r="F53" s="16">
        <v>190.8</v>
      </c>
      <c r="G53" s="16" t="str">
        <f>IF(OR(E53="",F53=""),"",IF(LEFT(E53,1)="M",VLOOKUP(F53,[1]Setup!$J$9:$K$23,2,TRUE),VLOOKUP(F53,[1]Setup!$L$9:$M$23,2,TRUE)))</f>
        <v>#ERROR!</v>
      </c>
      <c r="H53" s="16" t="str">
        <f>IF(F53="",0,VLOOKUP(AL53,[1]DATA!$L$2:$N$1910,IF(LEFT(E53,1)="F",3,2)))</f>
        <v>#ERROR!</v>
      </c>
      <c r="I53" s="16"/>
      <c r="J53" s="16" t="s">
        <v>113</v>
      </c>
      <c r="K53" s="20">
        <v>195.0</v>
      </c>
      <c r="L53" s="20">
        <v>-207.5</v>
      </c>
      <c r="M53" s="20">
        <v>212.5</v>
      </c>
      <c r="N53" s="20"/>
      <c r="O53" s="17">
        <f t="shared" si="2"/>
        <v>212.5</v>
      </c>
      <c r="P53" s="21" t="s">
        <v>66</v>
      </c>
      <c r="Q53" s="20">
        <v>125.0</v>
      </c>
      <c r="R53" s="20">
        <v>132.5</v>
      </c>
      <c r="S53" s="20">
        <v>137.5</v>
      </c>
      <c r="T53" s="20"/>
      <c r="U53" s="17">
        <f t="shared" si="3"/>
        <v>137.5</v>
      </c>
      <c r="V53" s="17">
        <f t="shared" si="4"/>
        <v>350</v>
      </c>
      <c r="W53" s="20">
        <v>237.5</v>
      </c>
      <c r="X53" s="20">
        <v>247.5</v>
      </c>
      <c r="Y53" s="20">
        <v>257.5</v>
      </c>
      <c r="Z53" s="20"/>
      <c r="AA53" s="17">
        <f t="shared" si="5"/>
        <v>257.5</v>
      </c>
      <c r="AB53" s="17" t="str">
        <f t="shared" si="6"/>
        <v>#REF!</v>
      </c>
      <c r="AC53" s="33" t="str">
        <f t="shared" si="7"/>
        <v>#REF!</v>
      </c>
      <c r="AD53" s="33" t="str">
        <f>IF(OR(AB53=0,D53="",AND(D53&lt;40,D53&gt;22)),0,VLOOKUP($D53,[1]DATA!$A$2:$B$53,2,TRUE)*AC53)</f>
        <v>#ERROR!</v>
      </c>
      <c r="AE53" s="24" t="str">
        <f>IF(E53="","",OFFSET([1]Setup!$Q$1,MATCH(E53,[1]Setup!O:O,0)-1,0))</f>
        <v>#ERROR!</v>
      </c>
      <c r="AF53" s="17" t="str">
        <f t="shared" si="8"/>
        <v>#REF!</v>
      </c>
      <c r="AG53" s="16" t="str">
        <f>IF(OR(AB53=0),0,VLOOKUP(AU53,[1]Setup!$S$6:$T$15,2,TRUE))</f>
        <v>#ERROR!</v>
      </c>
      <c r="AH53" s="25" t="s">
        <v>59</v>
      </c>
      <c r="AI53" s="25">
        <v>1.0</v>
      </c>
      <c r="AJ53" s="26" t="s">
        <v>60</v>
      </c>
      <c r="AK53" s="18" t="str">
        <f t="shared" si="9"/>
        <v>#N/A</v>
      </c>
      <c r="AL53" s="16">
        <f t="shared" si="10"/>
        <v>86.5</v>
      </c>
      <c r="AM53" s="16">
        <f t="shared" si="11"/>
        <v>607.5</v>
      </c>
      <c r="AN53" s="16" t="str">
        <f t="shared" si="12"/>
        <v>M</v>
      </c>
      <c r="AO53" s="16"/>
      <c r="AP53" s="15" t="str">
        <f t="shared" si="13"/>
        <v>#REF!</v>
      </c>
      <c r="AQ53" s="27">
        <f t="shared" si="14"/>
        <v>0</v>
      </c>
      <c r="AR53" s="16" t="str">
        <f t="shared" si="15"/>
        <v>#REF!</v>
      </c>
      <c r="AS53" s="28">
        <f t="shared" si="16"/>
        <v>0</v>
      </c>
      <c r="AT53" s="29" t="str">
        <f t="shared" si="17"/>
        <v>#REF!</v>
      </c>
      <c r="AU53" s="29" t="str">
        <f t="shared" si="18"/>
        <v>#REF!</v>
      </c>
      <c r="AV53" s="30">
        <f t="shared" si="19"/>
        <v>190.8</v>
      </c>
      <c r="AW53" s="16">
        <f t="shared" si="20"/>
        <v>33</v>
      </c>
      <c r="AX53" s="27" t="str">
        <f>IF(OR(E53="",F53="",ISERROR(AE53)),0,(100000000*MATCH(E53,INDIRECT(#REF!),0)+IF(AE53=1,(16-IF(AN53="M",MATCH(G53,[1]Setup!$K$9:$K$23,0),MATCH(G53,[1]Setup!$M$9:$M$23)))*1000000,0)+IF(AB53&gt;0,IF(AE53=1,RANK(AB53,AB:AB,-1)*1000+AW53,IF(AE53=2,AC53,AD53)),0)))</f>
        <v>#ERROR!</v>
      </c>
      <c r="AY53" s="35"/>
      <c r="AZ53" s="16"/>
      <c r="BA53" s="16"/>
      <c r="BB53" s="18"/>
      <c r="BC53" s="18"/>
      <c r="BD53" s="18"/>
      <c r="BE53" s="18"/>
      <c r="BF53" s="18"/>
      <c r="BG53" s="31"/>
      <c r="BH53" s="31"/>
      <c r="BI53" s="31"/>
      <c r="BJ53" s="31"/>
      <c r="BK53" s="31"/>
      <c r="BL53" s="31"/>
      <c r="BM53" s="32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>
        <v>0.0</v>
      </c>
      <c r="CJ53" s="15">
        <v>1.0</v>
      </c>
      <c r="CK53" s="15">
        <v>-1.0</v>
      </c>
      <c r="CL53" s="15">
        <v>1.0</v>
      </c>
      <c r="CM53" s="15">
        <v>0.0</v>
      </c>
      <c r="CN53" s="15">
        <v>0.0</v>
      </c>
      <c r="CO53" s="15">
        <v>0.0</v>
      </c>
      <c r="CP53" s="15">
        <v>1.0</v>
      </c>
      <c r="CQ53" s="15">
        <v>1.0</v>
      </c>
      <c r="CR53" s="15">
        <v>1.0</v>
      </c>
      <c r="CS53" s="15">
        <v>0.0</v>
      </c>
      <c r="CT53" s="15">
        <v>0.0</v>
      </c>
      <c r="CU53" s="15">
        <v>0.0</v>
      </c>
      <c r="CV53" s="15">
        <v>1.0</v>
      </c>
      <c r="CW53" s="15">
        <v>1.0</v>
      </c>
      <c r="CX53" s="15">
        <v>1.0</v>
      </c>
      <c r="CY53" s="15">
        <v>0.0</v>
      </c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</row>
    <row r="54" ht="14.25" customHeight="1">
      <c r="A54" s="15">
        <f t="shared" si="21"/>
        <v>260</v>
      </c>
      <c r="B54" s="16" t="s">
        <v>74</v>
      </c>
      <c r="C54" s="17" t="s">
        <v>83</v>
      </c>
      <c r="D54" s="16">
        <v>23.0</v>
      </c>
      <c r="E54" s="16" t="s">
        <v>84</v>
      </c>
      <c r="F54" s="16">
        <v>198.2</v>
      </c>
      <c r="G54" s="16" t="str">
        <f>IF(OR(E54="",F54=""),"",IF(LEFT(E54,1)="M",VLOOKUP(F54,[1]Setup!$J$9:$K$23,2,TRUE),VLOOKUP(F54,[1]Setup!$L$9:$M$23,2,TRUE)))</f>
        <v>#ERROR!</v>
      </c>
      <c r="H54" s="16" t="str">
        <f>IF(F54="",0,VLOOKUP(AL54,[1]DATA!$L$2:$N$1910,IF(LEFT(E54,1)="F",3,2)))</f>
        <v>#ERROR!</v>
      </c>
      <c r="I54" s="16"/>
      <c r="J54" s="16" t="s">
        <v>85</v>
      </c>
      <c r="K54" s="20">
        <v>277.5</v>
      </c>
      <c r="L54" s="20">
        <v>292.5</v>
      </c>
      <c r="M54" s="20">
        <v>-300.0</v>
      </c>
      <c r="N54" s="20"/>
      <c r="O54" s="17">
        <f t="shared" si="2"/>
        <v>292.5</v>
      </c>
      <c r="P54" s="21" t="s">
        <v>86</v>
      </c>
      <c r="Q54" s="20">
        <v>167.5</v>
      </c>
      <c r="R54" s="20">
        <v>180.0</v>
      </c>
      <c r="S54" s="20">
        <v>-190.0</v>
      </c>
      <c r="T54" s="20"/>
      <c r="U54" s="17">
        <f t="shared" si="3"/>
        <v>180</v>
      </c>
      <c r="V54" s="17">
        <f t="shared" si="4"/>
        <v>472.5</v>
      </c>
      <c r="W54" s="20">
        <v>260.0</v>
      </c>
      <c r="X54" s="20">
        <v>275.0</v>
      </c>
      <c r="Y54" s="20">
        <v>-280.0</v>
      </c>
      <c r="Z54" s="20"/>
      <c r="AA54" s="17">
        <f t="shared" si="5"/>
        <v>275</v>
      </c>
      <c r="AB54" s="17" t="str">
        <f t="shared" si="6"/>
        <v>#REF!</v>
      </c>
      <c r="AC54" s="33" t="str">
        <f t="shared" si="7"/>
        <v>#REF!</v>
      </c>
      <c r="AD54" s="33" t="str">
        <f>IF(OR(AB54=0,D54="",AND(D54&lt;40,D54&gt;22)),0,VLOOKUP($D54,[1]DATA!$A$2:$B$53,2,TRUE)*AC54)</f>
        <v>#ERROR!</v>
      </c>
      <c r="AE54" s="24" t="str">
        <f>IF(E54="","",OFFSET([1]Setup!$Q$1,MATCH(E54,[1]Setup!O:O,0)-1,0))</f>
        <v>#ERROR!</v>
      </c>
      <c r="AF54" s="17" t="str">
        <f t="shared" si="8"/>
        <v>#REF!</v>
      </c>
      <c r="AG54" s="16" t="str">
        <f>IF(OR(AB54=0),0,VLOOKUP(AU54,[1]Setup!$S$6:$T$15,2,TRUE))</f>
        <v>#ERROR!</v>
      </c>
      <c r="AH54" s="25" t="s">
        <v>200</v>
      </c>
      <c r="AI54" s="25">
        <v>1.0</v>
      </c>
      <c r="AJ54" s="26" t="s">
        <v>93</v>
      </c>
      <c r="AK54" s="18" t="str">
        <f t="shared" si="9"/>
        <v>#N/A</v>
      </c>
      <c r="AL54" s="16">
        <f t="shared" si="10"/>
        <v>89.9</v>
      </c>
      <c r="AM54" s="16">
        <f t="shared" si="11"/>
        <v>747.5</v>
      </c>
      <c r="AN54" s="16" t="str">
        <f t="shared" si="12"/>
        <v>M</v>
      </c>
      <c r="AO54" s="16"/>
      <c r="AP54" s="15" t="str">
        <f t="shared" si="13"/>
        <v>#REF!</v>
      </c>
      <c r="AQ54" s="27">
        <f t="shared" si="14"/>
        <v>0</v>
      </c>
      <c r="AR54" s="16" t="str">
        <f t="shared" si="15"/>
        <v>#REF!</v>
      </c>
      <c r="AS54" s="28">
        <f t="shared" si="16"/>
        <v>0</v>
      </c>
      <c r="AT54" s="29" t="str">
        <f t="shared" si="17"/>
        <v>#REF!</v>
      </c>
      <c r="AU54" s="29" t="str">
        <f t="shared" si="18"/>
        <v>#REF!</v>
      </c>
      <c r="AV54" s="30">
        <f t="shared" si="19"/>
        <v>198.2</v>
      </c>
      <c r="AW54" s="16">
        <f t="shared" si="20"/>
        <v>30</v>
      </c>
      <c r="AX54" s="27" t="str">
        <f>IF(OR(E54="",F54="",ISERROR(AE54)),0,(100000000*MATCH(E54,INDIRECT(#REF!),0)+IF(AE54=1,(16-IF(AN54="M",MATCH(G54,[1]Setup!$K$9:$K$23,0),MATCH(G54,[1]Setup!$M$9:$M$23)))*1000000,0)+IF(AB54&gt;0,IF(AE54=1,RANK(AB54,AB:AB,-1)*1000+AW54,IF(AE54=2,AC54,AD54)),0)))</f>
        <v>#ERROR!</v>
      </c>
      <c r="AY54" s="35"/>
      <c r="AZ54" s="16"/>
      <c r="BA54" s="16"/>
      <c r="BB54" s="18"/>
      <c r="BC54" s="18"/>
      <c r="BD54" s="18"/>
      <c r="BE54" s="18"/>
      <c r="BF54" s="18"/>
      <c r="BG54" s="31"/>
      <c r="BH54" s="31"/>
      <c r="BI54" s="31"/>
      <c r="BJ54" s="31"/>
      <c r="BK54" s="31"/>
      <c r="BL54" s="31"/>
      <c r="BM54" s="32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>
        <v>0.0</v>
      </c>
      <c r="CJ54" s="15">
        <v>1.0</v>
      </c>
      <c r="CK54" s="15">
        <v>1.0</v>
      </c>
      <c r="CL54" s="15">
        <v>-1.0</v>
      </c>
      <c r="CM54" s="15">
        <v>0.0</v>
      </c>
      <c r="CN54" s="15">
        <v>0.0</v>
      </c>
      <c r="CO54" s="15">
        <v>0.0</v>
      </c>
      <c r="CP54" s="15">
        <v>1.0</v>
      </c>
      <c r="CQ54" s="15">
        <v>1.0</v>
      </c>
      <c r="CR54" s="15">
        <v>-1.0</v>
      </c>
      <c r="CS54" s="15">
        <v>0.0</v>
      </c>
      <c r="CT54" s="15">
        <v>0.0</v>
      </c>
      <c r="CU54" s="15">
        <v>0.0</v>
      </c>
      <c r="CV54" s="15">
        <v>1.0</v>
      </c>
      <c r="CW54" s="15">
        <v>1.0</v>
      </c>
      <c r="CX54" s="15">
        <v>-1.0</v>
      </c>
      <c r="CY54" s="15">
        <v>0.0</v>
      </c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</row>
    <row r="55" ht="14.25" customHeight="1">
      <c r="A55" s="15">
        <f t="shared" si="21"/>
        <v>265</v>
      </c>
      <c r="B55" s="16" t="s">
        <v>74</v>
      </c>
      <c r="C55" s="17" t="s">
        <v>129</v>
      </c>
      <c r="D55" s="16">
        <v>23.0</v>
      </c>
      <c r="E55" s="16" t="s">
        <v>84</v>
      </c>
      <c r="F55" s="16">
        <v>208.8</v>
      </c>
      <c r="G55" s="16" t="str">
        <f>IF(OR(E55="",F55=""),"",IF(LEFT(E55,1)="M",VLOOKUP(F55,[1]Setup!$J$9:$K$23,2,TRUE),VLOOKUP(F55,[1]Setup!$L$9:$M$23,2,TRUE)))</f>
        <v>#ERROR!</v>
      </c>
      <c r="H55" s="16" t="str">
        <f>IF(F55="",0,VLOOKUP(AL55,[1]DATA!$L$2:$N$1910,IF(LEFT(E55,1)="F",3,2)))</f>
        <v>#ERROR!</v>
      </c>
      <c r="I55" s="16"/>
      <c r="J55" s="16" t="s">
        <v>130</v>
      </c>
      <c r="K55" s="20">
        <v>-300.0</v>
      </c>
      <c r="L55" s="20">
        <v>300.0</v>
      </c>
      <c r="M55" s="20">
        <v>317.5</v>
      </c>
      <c r="N55" s="20"/>
      <c r="O55" s="17">
        <f t="shared" si="2"/>
        <v>317.5</v>
      </c>
      <c r="P55" s="21" t="s">
        <v>94</v>
      </c>
      <c r="Q55" s="20">
        <v>175.0</v>
      </c>
      <c r="R55" s="20">
        <v>182.5</v>
      </c>
      <c r="S55" s="20">
        <v>-187.5</v>
      </c>
      <c r="T55" s="20"/>
      <c r="U55" s="17">
        <f t="shared" si="3"/>
        <v>182.5</v>
      </c>
      <c r="V55" s="17">
        <f t="shared" si="4"/>
        <v>500</v>
      </c>
      <c r="W55" s="20">
        <v>265.0</v>
      </c>
      <c r="X55" s="20">
        <v>-280.0</v>
      </c>
      <c r="Y55" s="20">
        <v>0.0</v>
      </c>
      <c r="Z55" s="20"/>
      <c r="AA55" s="17">
        <f t="shared" si="5"/>
        <v>265</v>
      </c>
      <c r="AB55" s="17" t="str">
        <f t="shared" si="6"/>
        <v>#REF!</v>
      </c>
      <c r="AC55" s="33" t="str">
        <f t="shared" si="7"/>
        <v>#REF!</v>
      </c>
      <c r="AD55" s="33" t="str">
        <f>IF(OR(AB55=0,D55="",AND(D55&lt;40,D55&gt;22)),0,VLOOKUP($D55,[1]DATA!$A$2:$B$53,2,TRUE)*AC55)</f>
        <v>#ERROR!</v>
      </c>
      <c r="AE55" s="24" t="str">
        <f>IF(E55="","",OFFSET([1]Setup!$Q$1,MATCH(E55,[1]Setup!O:O,0)-1,0))</f>
        <v>#ERROR!</v>
      </c>
      <c r="AF55" s="17" t="str">
        <f t="shared" si="8"/>
        <v>#REF!</v>
      </c>
      <c r="AG55" s="16" t="str">
        <f>IF(OR(AB55=0),0,VLOOKUP(AU55,[1]Setup!$S$6:$T$15,2,TRUE))</f>
        <v>#ERROR!</v>
      </c>
      <c r="AH55" s="25" t="s">
        <v>109</v>
      </c>
      <c r="AI55" s="25">
        <v>1.0</v>
      </c>
      <c r="AJ55" s="26" t="s">
        <v>60</v>
      </c>
      <c r="AK55" s="18" t="str">
        <f t="shared" si="9"/>
        <v>#N/A</v>
      </c>
      <c r="AL55" s="16">
        <f t="shared" si="10"/>
        <v>94.7</v>
      </c>
      <c r="AM55" s="16">
        <f t="shared" si="11"/>
        <v>765</v>
      </c>
      <c r="AN55" s="16" t="str">
        <f t="shared" si="12"/>
        <v>M</v>
      </c>
      <c r="AO55" s="16"/>
      <c r="AP55" s="15" t="str">
        <f t="shared" si="13"/>
        <v>#REF!</v>
      </c>
      <c r="AQ55" s="27">
        <f t="shared" si="14"/>
        <v>0</v>
      </c>
      <c r="AR55" s="16" t="str">
        <f t="shared" si="15"/>
        <v>#REF!</v>
      </c>
      <c r="AS55" s="28">
        <f t="shared" si="16"/>
        <v>0</v>
      </c>
      <c r="AT55" s="29" t="str">
        <f t="shared" si="17"/>
        <v>#REF!</v>
      </c>
      <c r="AU55" s="29" t="str">
        <f t="shared" si="18"/>
        <v>#REF!</v>
      </c>
      <c r="AV55" s="30">
        <f t="shared" si="19"/>
        <v>208.8</v>
      </c>
      <c r="AW55" s="16">
        <f t="shared" si="20"/>
        <v>28</v>
      </c>
      <c r="AX55" s="27" t="str">
        <f>IF(OR(E55="",F55="",ISERROR(AE55)),0,(100000000*MATCH(E55,INDIRECT(#REF!),0)+IF(AE55=1,(16-IF(AN55="M",MATCH(G55,[1]Setup!$K$9:$K$23,0),MATCH(G55,[1]Setup!$M$9:$M$23)))*1000000,0)+IF(AB55&gt;0,IF(AE55=1,RANK(AB55,AB:AB,-1)*1000+AW55,IF(AE55=2,AC55,AD55)),0)))</f>
        <v>#ERROR!</v>
      </c>
      <c r="AY55" s="35"/>
      <c r="AZ55" s="16"/>
      <c r="BA55" s="16"/>
      <c r="BB55" s="18"/>
      <c r="BC55" s="18"/>
      <c r="BD55" s="18"/>
      <c r="BE55" s="18"/>
      <c r="BF55" s="18"/>
      <c r="BG55" s="31"/>
      <c r="BH55" s="31"/>
      <c r="BI55" s="31"/>
      <c r="BJ55" s="31"/>
      <c r="BK55" s="31"/>
      <c r="BL55" s="31"/>
      <c r="BM55" s="32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>
        <v>0.0</v>
      </c>
      <c r="CJ55" s="15">
        <v>-1.0</v>
      </c>
      <c r="CK55" s="15">
        <v>1.0</v>
      </c>
      <c r="CL55" s="15">
        <v>1.0</v>
      </c>
      <c r="CM55" s="15">
        <v>0.0</v>
      </c>
      <c r="CN55" s="15">
        <v>0.0</v>
      </c>
      <c r="CO55" s="15">
        <v>0.0</v>
      </c>
      <c r="CP55" s="15">
        <v>1.0</v>
      </c>
      <c r="CQ55" s="15">
        <v>1.0</v>
      </c>
      <c r="CR55" s="15">
        <v>-1.0</v>
      </c>
      <c r="CS55" s="15">
        <v>0.0</v>
      </c>
      <c r="CT55" s="15">
        <v>0.0</v>
      </c>
      <c r="CU55" s="15">
        <v>0.0</v>
      </c>
      <c r="CV55" s="15">
        <v>1.0</v>
      </c>
      <c r="CW55" s="15">
        <v>-1.0</v>
      </c>
      <c r="CX55" s="15">
        <v>0.0</v>
      </c>
      <c r="CY55" s="15">
        <v>0.0</v>
      </c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</row>
    <row r="56" ht="14.25" customHeight="1">
      <c r="A56" s="15">
        <f t="shared" si="21"/>
        <v>280</v>
      </c>
      <c r="B56" s="16" t="s">
        <v>74</v>
      </c>
      <c r="C56" s="17" t="s">
        <v>122</v>
      </c>
      <c r="D56" s="16">
        <v>27.0</v>
      </c>
      <c r="E56" s="16" t="s">
        <v>76</v>
      </c>
      <c r="F56" s="16">
        <v>238.2</v>
      </c>
      <c r="G56" s="16" t="str">
        <f>IF(OR(E56="",F56=""),"",IF(LEFT(E56,1)="M",VLOOKUP(F56,[1]Setup!$J$9:$K$23,2,TRUE),VLOOKUP(F56,[1]Setup!$L$9:$M$23,2,TRUE)))</f>
        <v>#ERROR!</v>
      </c>
      <c r="H56" s="16" t="str">
        <f>IF(F56="",0,VLOOKUP(AL56,[1]DATA!$L$2:$N$1910,IF(LEFT(E56,1)="F",3,2)))</f>
        <v>#ERROR!</v>
      </c>
      <c r="I56" s="16"/>
      <c r="J56" s="16" t="s">
        <v>123</v>
      </c>
      <c r="K56" s="20">
        <v>257.5</v>
      </c>
      <c r="L56" s="20">
        <v>275.0</v>
      </c>
      <c r="M56" s="20">
        <v>-285.0</v>
      </c>
      <c r="N56" s="20"/>
      <c r="O56" s="17">
        <f t="shared" si="2"/>
        <v>275</v>
      </c>
      <c r="P56" s="21" t="s">
        <v>78</v>
      </c>
      <c r="Q56" s="20">
        <v>170.0</v>
      </c>
      <c r="R56" s="20">
        <v>-180.0</v>
      </c>
      <c r="S56" s="20">
        <v>-180.0</v>
      </c>
      <c r="T56" s="20"/>
      <c r="U56" s="17">
        <f t="shared" si="3"/>
        <v>170</v>
      </c>
      <c r="V56" s="17">
        <f t="shared" si="4"/>
        <v>445</v>
      </c>
      <c r="W56" s="20">
        <v>280.0</v>
      </c>
      <c r="X56" s="20">
        <v>292.5</v>
      </c>
      <c r="Y56" s="20">
        <v>-300.0</v>
      </c>
      <c r="Z56" s="20"/>
      <c r="AA56" s="17">
        <f t="shared" si="5"/>
        <v>292.5</v>
      </c>
      <c r="AB56" s="17" t="str">
        <f t="shared" si="6"/>
        <v>#REF!</v>
      </c>
      <c r="AC56" s="33" t="str">
        <f t="shared" si="7"/>
        <v>#REF!</v>
      </c>
      <c r="AD56" s="33" t="str">
        <f>IF(OR(AB56=0,D56="",AND(D56&lt;40,D56&gt;22)),0,VLOOKUP($D56,[1]DATA!$A$2:$B$53,2,TRUE)*AC56)</f>
        <v>#ERROR!</v>
      </c>
      <c r="AE56" s="24" t="str">
        <f>IF(E56="","",OFFSET([1]Setup!$Q$1,MATCH(E56,[1]Setup!O:O,0)-1,0))</f>
        <v>#ERROR!</v>
      </c>
      <c r="AF56" s="17" t="str">
        <f t="shared" si="8"/>
        <v>#REF!</v>
      </c>
      <c r="AG56" s="16" t="str">
        <f>IF(OR(AB56=0),0,VLOOKUP(AU56,[1]Setup!$S$6:$T$15,2,TRUE))</f>
        <v>#ERROR!</v>
      </c>
      <c r="AH56" s="25" t="s">
        <v>200</v>
      </c>
      <c r="AI56" s="25">
        <v>1.0</v>
      </c>
      <c r="AJ56" s="26" t="s">
        <v>93</v>
      </c>
      <c r="AK56" s="18" t="str">
        <f t="shared" si="9"/>
        <v>#N/A</v>
      </c>
      <c r="AL56" s="16">
        <f t="shared" si="10"/>
        <v>108</v>
      </c>
      <c r="AM56" s="16">
        <f t="shared" si="11"/>
        <v>737.5</v>
      </c>
      <c r="AN56" s="16" t="str">
        <f t="shared" si="12"/>
        <v>M</v>
      </c>
      <c r="AO56" s="16"/>
      <c r="AP56" s="15" t="str">
        <f t="shared" si="13"/>
        <v>#REF!</v>
      </c>
      <c r="AQ56" s="27">
        <f t="shared" si="14"/>
        <v>0</v>
      </c>
      <c r="AR56" s="16" t="str">
        <f t="shared" si="15"/>
        <v>#REF!</v>
      </c>
      <c r="AS56" s="28">
        <f t="shared" si="16"/>
        <v>0</v>
      </c>
      <c r="AT56" s="29" t="str">
        <f t="shared" si="17"/>
        <v>#REF!</v>
      </c>
      <c r="AU56" s="29" t="str">
        <f t="shared" si="18"/>
        <v>#REF!</v>
      </c>
      <c r="AV56" s="30">
        <f t="shared" si="19"/>
        <v>238.2</v>
      </c>
      <c r="AW56" s="16">
        <f t="shared" si="20"/>
        <v>18</v>
      </c>
      <c r="AX56" s="27" t="str">
        <f>IF(OR(E56="",F56="",ISERROR(AE56)),0,(100000000*MATCH(E56,INDIRECT(#REF!),0)+IF(AE56=1,(16-IF(AN56="M",MATCH(G56,[1]Setup!$K$9:$K$23,0),MATCH(G56,[1]Setup!$M$9:$M$23)))*1000000,0)+IF(AB56&gt;0,IF(AE56=1,RANK(AB56,AB:AB,-1)*1000+AW56,IF(AE56=2,AC56,AD56)),0)))</f>
        <v>#ERROR!</v>
      </c>
      <c r="AY56" s="35"/>
      <c r="AZ56" s="16"/>
      <c r="BA56" s="16"/>
      <c r="BB56" s="18"/>
      <c r="BC56" s="18"/>
      <c r="BD56" s="18"/>
      <c r="BE56" s="18"/>
      <c r="BF56" s="18"/>
      <c r="BG56" s="31"/>
      <c r="BH56" s="31"/>
      <c r="BI56" s="31"/>
      <c r="BJ56" s="31"/>
      <c r="BK56" s="31"/>
      <c r="BL56" s="31"/>
      <c r="BM56" s="32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>
        <v>0.0</v>
      </c>
      <c r="CJ56" s="15">
        <v>1.0</v>
      </c>
      <c r="CK56" s="15">
        <v>1.0</v>
      </c>
      <c r="CL56" s="15">
        <v>-1.0</v>
      </c>
      <c r="CM56" s="15">
        <v>0.0</v>
      </c>
      <c r="CN56" s="15">
        <v>0.0</v>
      </c>
      <c r="CO56" s="15">
        <v>0.0</v>
      </c>
      <c r="CP56" s="15">
        <v>1.0</v>
      </c>
      <c r="CQ56" s="15">
        <v>-1.0</v>
      </c>
      <c r="CR56" s="15">
        <v>-1.0</v>
      </c>
      <c r="CS56" s="15">
        <v>0.0</v>
      </c>
      <c r="CT56" s="15">
        <v>0.0</v>
      </c>
      <c r="CU56" s="15">
        <v>0.0</v>
      </c>
      <c r="CV56" s="15">
        <v>1.0</v>
      </c>
      <c r="CW56" s="15">
        <v>1.0</v>
      </c>
      <c r="CX56" s="15">
        <v>-1.0</v>
      </c>
      <c r="CY56" s="15">
        <v>0.0</v>
      </c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</row>
    <row r="57" ht="14.25" customHeight="1">
      <c r="A57" s="15">
        <f t="shared" si="21"/>
        <v>285</v>
      </c>
      <c r="B57" s="16" t="s">
        <v>74</v>
      </c>
      <c r="C57" s="17" t="s">
        <v>105</v>
      </c>
      <c r="D57" s="16">
        <v>24.0</v>
      </c>
      <c r="E57" s="16" t="s">
        <v>76</v>
      </c>
      <c r="F57" s="16">
        <v>260.2</v>
      </c>
      <c r="G57" s="16" t="str">
        <f>IF(OR(E57="",F57=""),"",IF(LEFT(E57,1)="M",VLOOKUP(F57,[1]Setup!$J$9:$K$23,2,TRUE),VLOOKUP(F57,[1]Setup!$L$9:$M$23,2,TRUE)))</f>
        <v>#ERROR!</v>
      </c>
      <c r="H57" s="16" t="str">
        <f>IF(F57="",0,VLOOKUP(AL57,[1]DATA!$L$2:$N$1910,IF(LEFT(E57,1)="F",3,2)))</f>
        <v>#ERROR!</v>
      </c>
      <c r="I57" s="16"/>
      <c r="J57" s="16" t="s">
        <v>106</v>
      </c>
      <c r="K57" s="20">
        <v>285.0</v>
      </c>
      <c r="L57" s="20">
        <v>302.5</v>
      </c>
      <c r="M57" s="20">
        <v>-320.0</v>
      </c>
      <c r="N57" s="20"/>
      <c r="O57" s="17">
        <f t="shared" si="2"/>
        <v>302.5</v>
      </c>
      <c r="P57" s="21" t="s">
        <v>94</v>
      </c>
      <c r="Q57" s="20">
        <v>175.0</v>
      </c>
      <c r="R57" s="20">
        <v>182.5</v>
      </c>
      <c r="S57" s="20">
        <v>-190.0</v>
      </c>
      <c r="T57" s="20"/>
      <c r="U57" s="17">
        <f t="shared" si="3"/>
        <v>182.5</v>
      </c>
      <c r="V57" s="17">
        <f t="shared" si="4"/>
        <v>485</v>
      </c>
      <c r="W57" s="20">
        <v>285.0</v>
      </c>
      <c r="X57" s="20">
        <v>305.0</v>
      </c>
      <c r="Y57" s="20">
        <v>-320.0</v>
      </c>
      <c r="Z57" s="20"/>
      <c r="AA57" s="17">
        <f t="shared" si="5"/>
        <v>305</v>
      </c>
      <c r="AB57" s="17" t="str">
        <f t="shared" si="6"/>
        <v>#REF!</v>
      </c>
      <c r="AC57" s="33" t="str">
        <f t="shared" si="7"/>
        <v>#REF!</v>
      </c>
      <c r="AD57" s="33" t="str">
        <f>IF(OR(AB57=0,D57="",AND(D57&lt;40,D57&gt;22)),0,VLOOKUP($D57,[1]DATA!$A$2:$B$53,2,TRUE)*AC57)</f>
        <v>#ERROR!</v>
      </c>
      <c r="AE57" s="24" t="str">
        <f>IF(E57="","",OFFSET([1]Setup!$Q$1,MATCH(E57,[1]Setup!O:O,0)-1,0))</f>
        <v>#ERROR!</v>
      </c>
      <c r="AF57" s="17" t="str">
        <f t="shared" si="8"/>
        <v>#REF!</v>
      </c>
      <c r="AG57" s="16" t="str">
        <f>IF(OR(AB57=0),0,VLOOKUP(AU57,[1]Setup!$S$6:$T$15,2,TRUE))</f>
        <v>#ERROR!</v>
      </c>
      <c r="AH57" s="25" t="s">
        <v>200</v>
      </c>
      <c r="AI57" s="25">
        <v>1.0</v>
      </c>
      <c r="AJ57" s="26" t="s">
        <v>93</v>
      </c>
      <c r="AK57" s="18" t="str">
        <f t="shared" si="9"/>
        <v>#N/A</v>
      </c>
      <c r="AL57" s="16">
        <f t="shared" si="10"/>
        <v>118</v>
      </c>
      <c r="AM57" s="16">
        <f t="shared" si="11"/>
        <v>790</v>
      </c>
      <c r="AN57" s="16" t="str">
        <f t="shared" si="12"/>
        <v>M</v>
      </c>
      <c r="AO57" s="16"/>
      <c r="AP57" s="15" t="str">
        <f t="shared" si="13"/>
        <v>#REF!</v>
      </c>
      <c r="AQ57" s="27">
        <f t="shared" si="14"/>
        <v>0</v>
      </c>
      <c r="AR57" s="16" t="str">
        <f t="shared" si="15"/>
        <v>#REF!</v>
      </c>
      <c r="AS57" s="28">
        <f t="shared" si="16"/>
        <v>0</v>
      </c>
      <c r="AT57" s="29" t="str">
        <f t="shared" si="17"/>
        <v>#REF!</v>
      </c>
      <c r="AU57" s="29" t="str">
        <f t="shared" si="18"/>
        <v>#REF!</v>
      </c>
      <c r="AV57" s="30">
        <f t="shared" si="19"/>
        <v>260.2</v>
      </c>
      <c r="AW57" s="16">
        <f t="shared" si="20"/>
        <v>11</v>
      </c>
      <c r="AX57" s="27" t="str">
        <f>IF(OR(E57="",F57="",ISERROR(AE57)),0,(100000000*MATCH(E57,INDIRECT(#REF!),0)+IF(AE57=1,(16-IF(AN57="M",MATCH(G57,[1]Setup!$K$9:$K$23,0),MATCH(G57,[1]Setup!$M$9:$M$23)))*1000000,0)+IF(AB57&gt;0,IF(AE57=1,RANK(AB57,AB:AB,-1)*1000+AW57,IF(AE57=2,AC57,AD57)),0)))</f>
        <v>#ERROR!</v>
      </c>
      <c r="AY57" s="35"/>
      <c r="AZ57" s="16"/>
      <c r="BA57" s="16"/>
      <c r="BB57" s="18"/>
      <c r="BC57" s="18"/>
      <c r="BD57" s="18"/>
      <c r="BE57" s="18"/>
      <c r="BF57" s="18"/>
      <c r="BG57" s="31"/>
      <c r="BH57" s="31"/>
      <c r="BI57" s="31"/>
      <c r="BJ57" s="31"/>
      <c r="BK57" s="31"/>
      <c r="BL57" s="31"/>
      <c r="BM57" s="32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>
        <v>0.0</v>
      </c>
      <c r="CJ57" s="15">
        <v>1.0</v>
      </c>
      <c r="CK57" s="15">
        <v>1.0</v>
      </c>
      <c r="CL57" s="15">
        <v>-1.0</v>
      </c>
      <c r="CM57" s="15">
        <v>0.0</v>
      </c>
      <c r="CN57" s="15">
        <v>0.0</v>
      </c>
      <c r="CO57" s="15">
        <v>0.0</v>
      </c>
      <c r="CP57" s="15">
        <v>1.0</v>
      </c>
      <c r="CQ57" s="15">
        <v>1.0</v>
      </c>
      <c r="CR57" s="15">
        <v>-1.0</v>
      </c>
      <c r="CS57" s="15">
        <v>0.0</v>
      </c>
      <c r="CT57" s="15">
        <v>0.0</v>
      </c>
      <c r="CU57" s="15">
        <v>0.0</v>
      </c>
      <c r="CV57" s="15">
        <v>1.0</v>
      </c>
      <c r="CW57" s="15">
        <v>1.0</v>
      </c>
      <c r="CX57" s="15">
        <v>-1.0</v>
      </c>
      <c r="CY57" s="15">
        <v>0.0</v>
      </c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</row>
    <row r="58" ht="14.25" customHeight="1">
      <c r="A58" s="15">
        <f t="shared" si="21"/>
        <v>287.5</v>
      </c>
      <c r="B58" s="16" t="s">
        <v>74</v>
      </c>
      <c r="C58" s="17" t="s">
        <v>120</v>
      </c>
      <c r="D58" s="16">
        <v>29.0</v>
      </c>
      <c r="E58" s="16" t="s">
        <v>76</v>
      </c>
      <c r="F58" s="16">
        <v>198.0</v>
      </c>
      <c r="G58" s="16" t="str">
        <f>IF(OR(E58="",F58=""),"",IF(LEFT(E58,1)="M",VLOOKUP(F58,[1]Setup!$J$9:$K$23,2,TRUE),VLOOKUP(F58,[1]Setup!$L$9:$M$23,2,TRUE)))</f>
        <v>#ERROR!</v>
      </c>
      <c r="H58" s="16" t="str">
        <f>IF(F58="",0,VLOOKUP(AL58,[1]DATA!$L$2:$N$1910,IF(LEFT(E58,1)="F",3,2)))</f>
        <v>#ERROR!</v>
      </c>
      <c r="I58" s="16"/>
      <c r="J58" s="16" t="s">
        <v>121</v>
      </c>
      <c r="K58" s="20">
        <v>300.0</v>
      </c>
      <c r="L58" s="20">
        <v>312.5</v>
      </c>
      <c r="M58" s="20">
        <v>-327.5</v>
      </c>
      <c r="N58" s="20"/>
      <c r="O58" s="17">
        <f t="shared" si="2"/>
        <v>312.5</v>
      </c>
      <c r="P58" s="21" t="s">
        <v>66</v>
      </c>
      <c r="Q58" s="20">
        <v>-220.0</v>
      </c>
      <c r="R58" s="20">
        <v>225.0</v>
      </c>
      <c r="S58" s="20">
        <v>-230.0</v>
      </c>
      <c r="T58" s="20"/>
      <c r="U58" s="17">
        <f t="shared" si="3"/>
        <v>225</v>
      </c>
      <c r="V58" s="17">
        <f t="shared" si="4"/>
        <v>537.5</v>
      </c>
      <c r="W58" s="20">
        <v>287.5</v>
      </c>
      <c r="X58" s="20">
        <v>-300.0</v>
      </c>
      <c r="Y58" s="20">
        <v>0.0</v>
      </c>
      <c r="Z58" s="20"/>
      <c r="AA58" s="17">
        <f t="shared" si="5"/>
        <v>287.5</v>
      </c>
      <c r="AB58" s="17" t="str">
        <f t="shared" si="6"/>
        <v>#REF!</v>
      </c>
      <c r="AC58" s="33" t="str">
        <f t="shared" si="7"/>
        <v>#REF!</v>
      </c>
      <c r="AD58" s="33" t="str">
        <f>IF(OR(AB58=0,D58="",AND(D58&lt;40,D58&gt;22)),0,VLOOKUP($D58,[1]DATA!$A$2:$B$53,2,TRUE)*AC58)</f>
        <v>#ERROR!</v>
      </c>
      <c r="AE58" s="24" t="str">
        <f>IF(E58="","",OFFSET([1]Setup!$Q$1,MATCH(E58,[1]Setup!O:O,0)-1,0))</f>
        <v>#ERROR!</v>
      </c>
      <c r="AF58" s="17" t="str">
        <f t="shared" si="8"/>
        <v>#REF!</v>
      </c>
      <c r="AG58" s="16" t="str">
        <f>IF(OR(AB58=0),0,VLOOKUP(AU58,[1]Setup!$S$6:$T$15,2,TRUE))</f>
        <v>#ERROR!</v>
      </c>
      <c r="AH58" s="25" t="s">
        <v>202</v>
      </c>
      <c r="AI58" s="25">
        <v>1.0</v>
      </c>
      <c r="AJ58" s="26" t="s">
        <v>93</v>
      </c>
      <c r="AK58" s="18" t="str">
        <f t="shared" si="9"/>
        <v>#N/A</v>
      </c>
      <c r="AL58" s="16">
        <f t="shared" si="10"/>
        <v>89.8</v>
      </c>
      <c r="AM58" s="16">
        <f t="shared" si="11"/>
        <v>825</v>
      </c>
      <c r="AN58" s="16" t="str">
        <f t="shared" si="12"/>
        <v>M</v>
      </c>
      <c r="AO58" s="16"/>
      <c r="AP58" s="15" t="str">
        <f t="shared" si="13"/>
        <v>#REF!</v>
      </c>
      <c r="AQ58" s="27">
        <f t="shared" si="14"/>
        <v>0</v>
      </c>
      <c r="AR58" s="16" t="str">
        <f t="shared" si="15"/>
        <v>#REF!</v>
      </c>
      <c r="AS58" s="28">
        <f t="shared" si="16"/>
        <v>0</v>
      </c>
      <c r="AT58" s="29" t="str">
        <f t="shared" si="17"/>
        <v>#REF!</v>
      </c>
      <c r="AU58" s="29" t="str">
        <f t="shared" si="18"/>
        <v>#REF!</v>
      </c>
      <c r="AV58" s="30">
        <f t="shared" si="19"/>
        <v>198</v>
      </c>
      <c r="AW58" s="16">
        <f t="shared" si="20"/>
        <v>31</v>
      </c>
      <c r="AX58" s="27" t="str">
        <f>IF(OR(E58="",F58="",ISERROR(AE58)),0,(100000000*MATCH(E58,INDIRECT(#REF!),0)+IF(AE58=1,(16-IF(AN58="M",MATCH(G58,[1]Setup!$K$9:$K$23,0),MATCH(G58,[1]Setup!$M$9:$M$23)))*1000000,0)+IF(AB58&gt;0,IF(AE58=1,RANK(AB58,AB:AB,-1)*1000+AW58,IF(AE58=2,AC58,AD58)),0)))</f>
        <v>#ERROR!</v>
      </c>
      <c r="AY58" s="35"/>
      <c r="AZ58" s="16"/>
      <c r="BA58" s="16"/>
      <c r="BB58" s="18"/>
      <c r="BC58" s="18"/>
      <c r="BD58" s="18"/>
      <c r="BE58" s="18"/>
      <c r="BF58" s="18"/>
      <c r="BG58" s="31"/>
      <c r="BH58" s="31"/>
      <c r="BI58" s="31"/>
      <c r="BJ58" s="31"/>
      <c r="BK58" s="31"/>
      <c r="BL58" s="31"/>
      <c r="BM58" s="32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>
        <v>0.0</v>
      </c>
      <c r="CJ58" s="15">
        <v>1.0</v>
      </c>
      <c r="CK58" s="15">
        <v>1.0</v>
      </c>
      <c r="CL58" s="15">
        <v>-1.0</v>
      </c>
      <c r="CM58" s="15">
        <v>0.0</v>
      </c>
      <c r="CN58" s="15">
        <v>0.0</v>
      </c>
      <c r="CO58" s="15">
        <v>0.0</v>
      </c>
      <c r="CP58" s="15">
        <v>-1.0</v>
      </c>
      <c r="CQ58" s="15">
        <v>1.0</v>
      </c>
      <c r="CR58" s="15">
        <v>-1.0</v>
      </c>
      <c r="CS58" s="15">
        <v>0.0</v>
      </c>
      <c r="CT58" s="15">
        <v>0.0</v>
      </c>
      <c r="CU58" s="15">
        <v>0.0</v>
      </c>
      <c r="CV58" s="15">
        <v>1.0</v>
      </c>
      <c r="CW58" s="15">
        <v>-1.0</v>
      </c>
      <c r="CX58" s="15">
        <v>0.0</v>
      </c>
      <c r="CY58" s="15">
        <v>0.0</v>
      </c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</row>
    <row r="59" ht="14.25" customHeight="1">
      <c r="A59" s="15">
        <f t="shared" si="21"/>
        <v>300</v>
      </c>
      <c r="B59" s="16" t="s">
        <v>74</v>
      </c>
      <c r="C59" s="17" t="s">
        <v>75</v>
      </c>
      <c r="D59" s="16">
        <v>28.0</v>
      </c>
      <c r="E59" s="16" t="s">
        <v>76</v>
      </c>
      <c r="F59" s="16">
        <v>258.8</v>
      </c>
      <c r="G59" s="16" t="str">
        <f>IF(OR(E59="",F59=""),"",IF(LEFT(E59,1)="M",VLOOKUP(F59,[1]Setup!$J$9:$K$23,2,TRUE),VLOOKUP(F59,[1]Setup!$L$9:$M$23,2,TRUE)))</f>
        <v>#ERROR!</v>
      </c>
      <c r="H59" s="16" t="str">
        <f>IF(F59="",0,VLOOKUP(AL59,[1]DATA!$L$2:$N$1910,IF(LEFT(E59,1)="F",3,2)))</f>
        <v>#ERROR!</v>
      </c>
      <c r="I59" s="16"/>
      <c r="J59" s="16" t="s">
        <v>77</v>
      </c>
      <c r="K59" s="20">
        <v>272.5</v>
      </c>
      <c r="L59" s="20">
        <v>295.0</v>
      </c>
      <c r="M59" s="20">
        <v>-307.5</v>
      </c>
      <c r="N59" s="20"/>
      <c r="O59" s="17">
        <f t="shared" si="2"/>
        <v>295</v>
      </c>
      <c r="P59" s="21" t="s">
        <v>78</v>
      </c>
      <c r="Q59" s="20">
        <v>155.0</v>
      </c>
      <c r="R59" s="20">
        <v>167.5</v>
      </c>
      <c r="S59" s="20">
        <v>-172.5</v>
      </c>
      <c r="T59" s="20"/>
      <c r="U59" s="17">
        <f t="shared" si="3"/>
        <v>167.5</v>
      </c>
      <c r="V59" s="17">
        <f t="shared" si="4"/>
        <v>462.5</v>
      </c>
      <c r="W59" s="20">
        <v>300.0</v>
      </c>
      <c r="X59" s="20">
        <v>325.0</v>
      </c>
      <c r="Y59" s="20">
        <v>-335.0</v>
      </c>
      <c r="Z59" s="20"/>
      <c r="AA59" s="17">
        <f t="shared" si="5"/>
        <v>325</v>
      </c>
      <c r="AB59" s="17" t="str">
        <f t="shared" si="6"/>
        <v>#REF!</v>
      </c>
      <c r="AC59" s="33" t="str">
        <f t="shared" si="7"/>
        <v>#REF!</v>
      </c>
      <c r="AD59" s="33" t="str">
        <f>IF(OR(AB59=0,D59="",AND(D59&lt;40,D59&gt;22)),0,VLOOKUP($D59,[1]DATA!$A$2:$B$53,2,TRUE)*AC59)</f>
        <v>#ERROR!</v>
      </c>
      <c r="AE59" s="24" t="str">
        <f>IF(E59="","",OFFSET([1]Setup!$Q$1,MATCH(E59,[1]Setup!O:O,0)-1,0))</f>
        <v>#ERROR!</v>
      </c>
      <c r="AF59" s="17" t="str">
        <f t="shared" si="8"/>
        <v>#REF!</v>
      </c>
      <c r="AG59" s="16" t="str">
        <f>IF(OR(AB59=0),0,VLOOKUP(AU59,[1]Setup!$S$6:$T$15,2,TRUE))</f>
        <v>#ERROR!</v>
      </c>
      <c r="AH59" s="25" t="s">
        <v>200</v>
      </c>
      <c r="AI59" s="25">
        <v>1.0</v>
      </c>
      <c r="AJ59" s="26" t="s">
        <v>60</v>
      </c>
      <c r="AK59" s="18" t="str">
        <f t="shared" si="9"/>
        <v>#N/A</v>
      </c>
      <c r="AL59" s="16">
        <f t="shared" si="10"/>
        <v>117.4</v>
      </c>
      <c r="AM59" s="16">
        <f t="shared" si="11"/>
        <v>787.5</v>
      </c>
      <c r="AN59" s="16" t="str">
        <f t="shared" si="12"/>
        <v>M</v>
      </c>
      <c r="AO59" s="16"/>
      <c r="AP59" s="15" t="str">
        <f t="shared" si="13"/>
        <v>#REF!</v>
      </c>
      <c r="AQ59" s="27">
        <f t="shared" si="14"/>
        <v>0</v>
      </c>
      <c r="AR59" s="16" t="str">
        <f t="shared" si="15"/>
        <v>#REF!</v>
      </c>
      <c r="AS59" s="28">
        <f t="shared" si="16"/>
        <v>0</v>
      </c>
      <c r="AT59" s="29" t="str">
        <f t="shared" si="17"/>
        <v>#REF!</v>
      </c>
      <c r="AU59" s="29" t="str">
        <f t="shared" si="18"/>
        <v>#REF!</v>
      </c>
      <c r="AV59" s="30">
        <f t="shared" si="19"/>
        <v>258.8</v>
      </c>
      <c r="AW59" s="16">
        <f t="shared" si="20"/>
        <v>12</v>
      </c>
      <c r="AX59" s="27" t="str">
        <f>IF(OR(E59="",F59="",ISERROR(AE59)),0,(100000000*MATCH(E59,INDIRECT(#REF!),0)+IF(AE59=1,(16-IF(AN59="M",MATCH(G59,[1]Setup!$K$9:$K$23,0),MATCH(G59,[1]Setup!$M$9:$M$23)))*1000000,0)+IF(AB59&gt;0,IF(AE59=1,RANK(AB59,AB:AB,-1)*1000+AW59,IF(AE59=2,AC59,AD59)),0)))</f>
        <v>#ERROR!</v>
      </c>
      <c r="AY59" s="35"/>
      <c r="AZ59" s="16"/>
      <c r="BA59" s="16"/>
      <c r="BB59" s="18"/>
      <c r="BC59" s="18"/>
      <c r="BD59" s="18"/>
      <c r="BE59" s="18"/>
      <c r="BF59" s="18"/>
      <c r="BG59" s="31"/>
      <c r="BH59" s="31"/>
      <c r="BI59" s="31"/>
      <c r="BJ59" s="31"/>
      <c r="BK59" s="31"/>
      <c r="BL59" s="31"/>
      <c r="BM59" s="32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>
        <v>0.0</v>
      </c>
      <c r="CJ59" s="15">
        <v>1.0</v>
      </c>
      <c r="CK59" s="15">
        <v>1.0</v>
      </c>
      <c r="CL59" s="15">
        <v>-1.0</v>
      </c>
      <c r="CM59" s="15">
        <v>0.0</v>
      </c>
      <c r="CN59" s="15">
        <v>0.0</v>
      </c>
      <c r="CO59" s="15">
        <v>0.0</v>
      </c>
      <c r="CP59" s="15">
        <v>1.0</v>
      </c>
      <c r="CQ59" s="15">
        <v>1.0</v>
      </c>
      <c r="CR59" s="15">
        <v>-1.0</v>
      </c>
      <c r="CS59" s="15">
        <v>0.0</v>
      </c>
      <c r="CT59" s="15">
        <v>0.0</v>
      </c>
      <c r="CU59" s="15">
        <v>0.0</v>
      </c>
      <c r="CV59" s="15">
        <v>1.0</v>
      </c>
      <c r="CW59" s="15">
        <v>1.0</v>
      </c>
      <c r="CX59" s="15">
        <v>-1.0</v>
      </c>
      <c r="CY59" s="15">
        <v>0.0</v>
      </c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</row>
    <row r="60" ht="14.25" customHeight="1">
      <c r="A60" s="15" t="str">
        <f t="shared" si="21"/>
        <v/>
      </c>
      <c r="B60" s="16" t="s">
        <v>74</v>
      </c>
      <c r="C60" s="17" t="s">
        <v>114</v>
      </c>
      <c r="D60" s="16">
        <v>70.0</v>
      </c>
      <c r="E60" s="16" t="s">
        <v>115</v>
      </c>
      <c r="F60" s="16">
        <v>238.2</v>
      </c>
      <c r="G60" s="16" t="str">
        <f>IF(OR(E60="",F60=""),"",IF(LEFT(E60,1)="M",VLOOKUP(F60,[1]Setup!$J$9:$K$23,2,TRUE),VLOOKUP(F60,[1]Setup!$L$9:$M$23,2,TRUE)))</f>
        <v>#ERROR!</v>
      </c>
      <c r="H60" s="16" t="str">
        <f>IF(F60="",0,VLOOKUP(AL60,[1]DATA!$L$2:$N$1910,IF(LEFT(E60,1)="F",3,2)))</f>
        <v>#ERROR!</v>
      </c>
      <c r="I60" s="16"/>
      <c r="J60" s="16"/>
      <c r="K60" s="20">
        <v>0.0</v>
      </c>
      <c r="L60" s="20"/>
      <c r="M60" s="20"/>
      <c r="N60" s="20"/>
      <c r="O60" s="17">
        <f t="shared" si="2"/>
        <v>0</v>
      </c>
      <c r="P60" s="21" t="s">
        <v>94</v>
      </c>
      <c r="Q60" s="20">
        <v>-145.0</v>
      </c>
      <c r="R60" s="20">
        <v>-150.0</v>
      </c>
      <c r="S60" s="20">
        <v>150.0</v>
      </c>
      <c r="T60" s="20"/>
      <c r="U60" s="17">
        <f t="shared" si="3"/>
        <v>150</v>
      </c>
      <c r="V60" s="17">
        <f t="shared" si="4"/>
        <v>0</v>
      </c>
      <c r="W60" s="20">
        <v>0.0</v>
      </c>
      <c r="X60" s="20"/>
      <c r="Y60" s="20"/>
      <c r="Z60" s="20"/>
      <c r="AA60" s="17">
        <f t="shared" si="5"/>
        <v>0</v>
      </c>
      <c r="AB60" s="17" t="str">
        <f t="shared" si="6"/>
        <v>#REF!</v>
      </c>
      <c r="AC60" s="33" t="str">
        <f t="shared" si="7"/>
        <v>#REF!</v>
      </c>
      <c r="AD60" s="33" t="str">
        <f>IF(OR(AB60=0,D60="",AND(D60&lt;40,D60&gt;22)),0,VLOOKUP($D60,[1]DATA!$A$2:$B$53,2,TRUE)*AC60)</f>
        <v>#ERROR!</v>
      </c>
      <c r="AE60" s="24" t="str">
        <f>IF(E60="","",OFFSET([1]Setup!$Q$1,MATCH(E60,[1]Setup!O:O,0)-1,0))</f>
        <v>#ERROR!</v>
      </c>
      <c r="AF60" s="17" t="str">
        <f t="shared" si="8"/>
        <v>#REF!</v>
      </c>
      <c r="AG60" s="16" t="str">
        <f>IF(OR(AB60=0),0,VLOOKUP(AU60,[1]Setup!$S$6:$T$15,2,TRUE))</f>
        <v>#ERROR!</v>
      </c>
      <c r="AH60" s="25" t="s">
        <v>59</v>
      </c>
      <c r="AI60" s="25">
        <v>1.0</v>
      </c>
      <c r="AJ60" s="26" t="s">
        <v>60</v>
      </c>
      <c r="AK60" s="18" t="str">
        <f t="shared" si="9"/>
        <v>#N/A</v>
      </c>
      <c r="AL60" s="16">
        <f t="shared" si="10"/>
        <v>108</v>
      </c>
      <c r="AM60" s="38">
        <v>0.0</v>
      </c>
      <c r="AN60" s="16" t="str">
        <f t="shared" si="12"/>
        <v>M</v>
      </c>
      <c r="AO60" s="16"/>
      <c r="AP60" s="15" t="str">
        <f t="shared" si="13"/>
        <v>#REF!</v>
      </c>
      <c r="AQ60" s="27">
        <f t="shared" si="14"/>
        <v>0</v>
      </c>
      <c r="AR60" s="16" t="str">
        <f t="shared" si="15"/>
        <v>#REF!</v>
      </c>
      <c r="AS60" s="28">
        <f t="shared" si="16"/>
        <v>0</v>
      </c>
      <c r="AT60" s="29" t="str">
        <f t="shared" si="17"/>
        <v>#REF!</v>
      </c>
      <c r="AU60" s="29" t="str">
        <f t="shared" si="18"/>
        <v>#REF!</v>
      </c>
      <c r="AV60" s="30">
        <f t="shared" si="19"/>
        <v>238.2</v>
      </c>
      <c r="AW60" s="16">
        <f t="shared" si="20"/>
        <v>18</v>
      </c>
      <c r="AX60" s="27" t="str">
        <f>IF(OR(E60="",F60="",ISERROR(AE60)),0,(100000000*MATCH(E60,INDIRECT(#REF!),0)+IF(AE60=1,(16-IF(AN60="M",MATCH(G60,[1]Setup!$K$9:$K$23,0),MATCH(G60,[1]Setup!$M$9:$M$23)))*1000000,0)+IF(AB60&gt;0,IF(AE60=1,RANK(AB60,AB:AB,-1)*1000+AW60,IF(AE60=2,AC60,AD60)),0)))</f>
        <v>#ERROR!</v>
      </c>
      <c r="AY60" s="16"/>
      <c r="AZ60" s="35">
        <v>150.0</v>
      </c>
      <c r="BA60" s="16" t="s">
        <v>55</v>
      </c>
      <c r="BB60" s="18"/>
      <c r="BC60" s="18"/>
      <c r="BD60" s="18"/>
      <c r="BE60" s="18"/>
      <c r="BF60" s="18"/>
      <c r="BG60" s="31"/>
      <c r="BH60" s="31"/>
      <c r="BI60" s="31"/>
      <c r="BJ60" s="31"/>
      <c r="BK60" s="31"/>
      <c r="BL60" s="31"/>
      <c r="BM60" s="32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>
        <v>0.0</v>
      </c>
      <c r="CJ60" s="15">
        <v>0.0</v>
      </c>
      <c r="CK60" s="15">
        <v>0.0</v>
      </c>
      <c r="CL60" s="15">
        <v>0.0</v>
      </c>
      <c r="CM60" s="15">
        <v>0.0</v>
      </c>
      <c r="CN60" s="15">
        <v>0.0</v>
      </c>
      <c r="CO60" s="15">
        <v>0.0</v>
      </c>
      <c r="CP60" s="15">
        <v>-1.0</v>
      </c>
      <c r="CQ60" s="15">
        <v>-1.0</v>
      </c>
      <c r="CR60" s="15">
        <v>1.0</v>
      </c>
      <c r="CS60" s="15">
        <v>0.0</v>
      </c>
      <c r="CT60" s="15">
        <v>0.0</v>
      </c>
      <c r="CU60" s="15">
        <v>0.0</v>
      </c>
      <c r="CV60" s="15">
        <v>0.0</v>
      </c>
      <c r="CW60" s="15">
        <v>0.0</v>
      </c>
      <c r="CX60" s="15">
        <v>0.0</v>
      </c>
      <c r="CY60" s="15">
        <v>0.0</v>
      </c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</row>
    <row r="61" ht="14.25" customHeight="1">
      <c r="A61" s="15" t="str">
        <f t="shared" si="21"/>
        <v/>
      </c>
      <c r="B61" s="16" t="s">
        <v>74</v>
      </c>
      <c r="C61" s="17" t="s">
        <v>190</v>
      </c>
      <c r="D61" s="16">
        <v>39.0</v>
      </c>
      <c r="E61" s="16" t="s">
        <v>76</v>
      </c>
      <c r="F61" s="16">
        <v>271.4</v>
      </c>
      <c r="G61" s="16" t="str">
        <f>IF(OR(E61="",F61=""),"",IF(LEFT(E61,1)="M",VLOOKUP(F61,[1]Setup!$J$9:$K$23,2,TRUE),VLOOKUP(F61,[1]Setup!$L$9:$M$23,2,TRUE)))</f>
        <v>#ERROR!</v>
      </c>
      <c r="H61" s="16" t="str">
        <f>IF(F61="",0,VLOOKUP(AL61,[1]DATA!$L$2:$N$1910,IF(LEFT(E61,1)="F",3,2)))</f>
        <v>#ERROR!</v>
      </c>
      <c r="I61" s="16"/>
      <c r="J61" s="16"/>
      <c r="K61" s="20">
        <v>0.0</v>
      </c>
      <c r="L61" s="20"/>
      <c r="M61" s="20"/>
      <c r="N61" s="20"/>
      <c r="O61" s="17">
        <f t="shared" si="2"/>
        <v>0</v>
      </c>
      <c r="P61" s="21" t="s">
        <v>191</v>
      </c>
      <c r="Q61" s="20">
        <v>165.0</v>
      </c>
      <c r="R61" s="20">
        <v>175.0</v>
      </c>
      <c r="S61" s="20">
        <v>182.5</v>
      </c>
      <c r="T61" s="20"/>
      <c r="U61" s="17">
        <f t="shared" si="3"/>
        <v>182.5</v>
      </c>
      <c r="V61" s="17">
        <f t="shared" si="4"/>
        <v>0</v>
      </c>
      <c r="W61" s="20">
        <v>0.0</v>
      </c>
      <c r="X61" s="20"/>
      <c r="Y61" s="20"/>
      <c r="Z61" s="20"/>
      <c r="AA61" s="17">
        <f t="shared" si="5"/>
        <v>0</v>
      </c>
      <c r="AB61" s="17" t="str">
        <f t="shared" si="6"/>
        <v>#REF!</v>
      </c>
      <c r="AC61" s="33" t="str">
        <f t="shared" si="7"/>
        <v>#REF!</v>
      </c>
      <c r="AD61" s="33" t="str">
        <f>IF(OR(AB61=0,D61="",AND(D61&lt;40,D61&gt;22)),0,VLOOKUP($D61,[1]DATA!$A$2:$B$53,2,TRUE)*AC61)</f>
        <v>#ERROR!</v>
      </c>
      <c r="AE61" s="24" t="str">
        <f>IF(E61="","",OFFSET([1]Setup!$Q$1,MATCH(E61,[1]Setup!O:O,0)-1,0))</f>
        <v>#ERROR!</v>
      </c>
      <c r="AF61" s="17" t="str">
        <f t="shared" si="8"/>
        <v>#REF!</v>
      </c>
      <c r="AG61" s="16" t="str">
        <f>IF(OR(AB61=0),0,VLOOKUP(AU61,[1]Setup!$S$6:$T$15,2,TRUE))</f>
        <v>#ERROR!</v>
      </c>
      <c r="AH61" s="25" t="s">
        <v>59</v>
      </c>
      <c r="AI61" s="25">
        <v>1.0</v>
      </c>
      <c r="AJ61" s="26" t="s">
        <v>93</v>
      </c>
      <c r="AK61" s="18" t="str">
        <f t="shared" si="9"/>
        <v>#N/A</v>
      </c>
      <c r="AL61" s="16">
        <f t="shared" si="10"/>
        <v>123.1</v>
      </c>
      <c r="AM61" s="38">
        <v>0.0</v>
      </c>
      <c r="AN61" s="16" t="str">
        <f t="shared" si="12"/>
        <v>M</v>
      </c>
      <c r="AO61" s="16"/>
      <c r="AP61" s="15" t="str">
        <f t="shared" si="13"/>
        <v>#REF!</v>
      </c>
      <c r="AQ61" s="27">
        <f t="shared" si="14"/>
        <v>0</v>
      </c>
      <c r="AR61" s="16" t="str">
        <f t="shared" si="15"/>
        <v>#REF!</v>
      </c>
      <c r="AS61" s="28">
        <f t="shared" si="16"/>
        <v>0</v>
      </c>
      <c r="AT61" s="29" t="str">
        <f t="shared" si="17"/>
        <v>#REF!</v>
      </c>
      <c r="AU61" s="29" t="str">
        <f t="shared" si="18"/>
        <v>#REF!</v>
      </c>
      <c r="AV61" s="30">
        <f t="shared" si="19"/>
        <v>271.4</v>
      </c>
      <c r="AW61" s="16">
        <f t="shared" si="20"/>
        <v>9</v>
      </c>
      <c r="AX61" s="27" t="str">
        <f>IF(OR(E61="",F61="",ISERROR(AE61)),0,(100000000*MATCH(E61,INDIRECT(#REF!),0)+IF(AE61=1,(16-IF(AN61="M",MATCH(G61,[1]Setup!$K$9:$K$23,0),MATCH(G61,[1]Setup!$M$9:$M$23)))*1000000,0)+IF(AB61&gt;0,IF(AE61=1,RANK(AB61,AB:AB,-1)*1000+AW61,IF(AE61=2,AC61,AD61)),0)))</f>
        <v>#ERROR!</v>
      </c>
      <c r="AY61" s="16"/>
      <c r="AZ61" s="35">
        <v>182.5</v>
      </c>
      <c r="BA61" s="16" t="s">
        <v>55</v>
      </c>
      <c r="BB61" s="18"/>
      <c r="BC61" s="18"/>
      <c r="BD61" s="18"/>
      <c r="BE61" s="18"/>
      <c r="BF61" s="18"/>
      <c r="BG61" s="31"/>
      <c r="BH61" s="31"/>
      <c r="BI61" s="31"/>
      <c r="BJ61" s="31"/>
      <c r="BK61" s="31"/>
      <c r="BL61" s="31"/>
      <c r="BM61" s="32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>
        <v>0.0</v>
      </c>
      <c r="CJ61" s="15">
        <v>0.0</v>
      </c>
      <c r="CK61" s="15">
        <v>0.0</v>
      </c>
      <c r="CL61" s="15">
        <v>0.0</v>
      </c>
      <c r="CM61" s="15">
        <v>0.0</v>
      </c>
      <c r="CN61" s="15">
        <v>0.0</v>
      </c>
      <c r="CO61" s="15">
        <v>0.0</v>
      </c>
      <c r="CP61" s="15">
        <v>1.0</v>
      </c>
      <c r="CQ61" s="15">
        <v>1.0</v>
      </c>
      <c r="CR61" s="15">
        <v>1.0</v>
      </c>
      <c r="CS61" s="15">
        <v>0.0</v>
      </c>
      <c r="CT61" s="15">
        <v>0.0</v>
      </c>
      <c r="CU61" s="15">
        <v>0.0</v>
      </c>
      <c r="CV61" s="15">
        <v>0.0</v>
      </c>
      <c r="CW61" s="15">
        <v>0.0</v>
      </c>
      <c r="CX61" s="15">
        <v>0.0</v>
      </c>
      <c r="CY61" s="15">
        <v>0.0</v>
      </c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</row>
    <row r="62" ht="14.25" customHeight="1">
      <c r="A62" s="15" t="str">
        <f t="shared" si="21"/>
        <v/>
      </c>
      <c r="B62" s="16" t="s">
        <v>74</v>
      </c>
      <c r="C62" s="17" t="s">
        <v>192</v>
      </c>
      <c r="D62" s="16">
        <v>30.0</v>
      </c>
      <c r="E62" s="16" t="s">
        <v>76</v>
      </c>
      <c r="F62" s="16">
        <v>239.4</v>
      </c>
      <c r="G62" s="16" t="str">
        <f>IF(OR(E62="",F62=""),"",IF(LEFT(E62,1)="M",VLOOKUP(F62,[1]Setup!$J$9:$K$23,2,TRUE),VLOOKUP(F62,[1]Setup!$L$9:$M$23,2,TRUE)))</f>
        <v>#ERROR!</v>
      </c>
      <c r="H62" s="16" t="str">
        <f>IF(F62="",0,VLOOKUP(AL62,[1]DATA!$L$2:$N$1910,IF(LEFT(E62,1)="F",3,2)))</f>
        <v>#ERROR!</v>
      </c>
      <c r="I62" s="16"/>
      <c r="J62" s="16"/>
      <c r="K62" s="20">
        <v>0.0</v>
      </c>
      <c r="L62" s="20"/>
      <c r="M62" s="20"/>
      <c r="N62" s="20"/>
      <c r="O62" s="17">
        <f t="shared" si="2"/>
        <v>0</v>
      </c>
      <c r="P62" s="21"/>
      <c r="Q62" s="20">
        <v>175.0</v>
      </c>
      <c r="R62" s="20">
        <v>182.5</v>
      </c>
      <c r="S62" s="20">
        <v>-190.0</v>
      </c>
      <c r="T62" s="20"/>
      <c r="U62" s="17">
        <f t="shared" si="3"/>
        <v>182.5</v>
      </c>
      <c r="V62" s="17">
        <f t="shared" si="4"/>
        <v>0</v>
      </c>
      <c r="W62" s="20">
        <v>0.0</v>
      </c>
      <c r="X62" s="20"/>
      <c r="Y62" s="20"/>
      <c r="Z62" s="20"/>
      <c r="AA62" s="17">
        <f t="shared" si="5"/>
        <v>0</v>
      </c>
      <c r="AB62" s="17" t="str">
        <f t="shared" si="6"/>
        <v>#REF!</v>
      </c>
      <c r="AC62" s="33" t="str">
        <f t="shared" si="7"/>
        <v>#REF!</v>
      </c>
      <c r="AD62" s="33" t="str">
        <f>IF(OR(AB62=0,D62="",AND(D62&lt;40,D62&gt;22)),0,VLOOKUP($D62,[1]DATA!$A$2:$B$53,2,TRUE)*AC62)</f>
        <v>#ERROR!</v>
      </c>
      <c r="AE62" s="24" t="str">
        <f>IF(E62="","",OFFSET([1]Setup!$Q$1,MATCH(E62,[1]Setup!O:O,0)-1,0))</f>
        <v>#ERROR!</v>
      </c>
      <c r="AF62" s="17" t="str">
        <f t="shared" si="8"/>
        <v>#REF!</v>
      </c>
      <c r="AG62" s="16" t="str">
        <f>IF(OR(AB62=0),0,VLOOKUP(AU62,[1]Setup!$S$6:$T$15,2,TRUE))</f>
        <v>#ERROR!</v>
      </c>
      <c r="AH62" s="25" t="s">
        <v>59</v>
      </c>
      <c r="AI62" s="25">
        <v>1.0</v>
      </c>
      <c r="AJ62" s="26" t="s">
        <v>60</v>
      </c>
      <c r="AK62" s="18" t="str">
        <f t="shared" si="9"/>
        <v>#N/A</v>
      </c>
      <c r="AL62" s="16">
        <f t="shared" si="10"/>
        <v>108.6</v>
      </c>
      <c r="AM62" s="38">
        <v>0.0</v>
      </c>
      <c r="AN62" s="16" t="str">
        <f t="shared" si="12"/>
        <v>M</v>
      </c>
      <c r="AO62" s="16"/>
      <c r="AP62" s="15" t="str">
        <f t="shared" si="13"/>
        <v>#REF!</v>
      </c>
      <c r="AQ62" s="27">
        <f t="shared" si="14"/>
        <v>0</v>
      </c>
      <c r="AR62" s="16" t="str">
        <f t="shared" si="15"/>
        <v>#REF!</v>
      </c>
      <c r="AS62" s="28">
        <f t="shared" si="16"/>
        <v>0</v>
      </c>
      <c r="AT62" s="29" t="str">
        <f t="shared" si="17"/>
        <v>#REF!</v>
      </c>
      <c r="AU62" s="29" t="str">
        <f t="shared" si="18"/>
        <v>#REF!</v>
      </c>
      <c r="AV62" s="30">
        <f t="shared" si="19"/>
        <v>239.4</v>
      </c>
      <c r="AW62" s="16">
        <f t="shared" si="20"/>
        <v>17</v>
      </c>
      <c r="AX62" s="27" t="str">
        <f>IF(OR(E62="",F62="",ISERROR(AE62)),0,(100000000*MATCH(E62,INDIRECT(#REF!),0)+IF(AE62=1,(16-IF(AN62="M",MATCH(G62,[1]Setup!$K$9:$K$23,0),MATCH(G62,[1]Setup!$M$9:$M$23)))*1000000,0)+IF(AB62&gt;0,IF(AE62=1,RANK(AB62,AB:AB,-1)*1000+AW62,IF(AE62=2,AC62,AD62)),0)))</f>
        <v>#ERROR!</v>
      </c>
      <c r="AY62" s="16" t="s">
        <v>55</v>
      </c>
      <c r="AZ62" s="35">
        <v>182.5</v>
      </c>
      <c r="BA62" s="16" t="s">
        <v>55</v>
      </c>
      <c r="BB62" s="18"/>
      <c r="BC62" s="18"/>
      <c r="BD62" s="18"/>
      <c r="BE62" s="18"/>
      <c r="BF62" s="18"/>
      <c r="BG62" s="31"/>
      <c r="BH62" s="31"/>
      <c r="BI62" s="31"/>
      <c r="BJ62" s="31"/>
      <c r="BK62" s="31"/>
      <c r="BL62" s="31"/>
      <c r="BM62" s="32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>
        <v>0.0</v>
      </c>
      <c r="CJ62" s="15">
        <v>0.0</v>
      </c>
      <c r="CK62" s="15">
        <v>0.0</v>
      </c>
      <c r="CL62" s="15">
        <v>0.0</v>
      </c>
      <c r="CM62" s="15">
        <v>0.0</v>
      </c>
      <c r="CN62" s="15">
        <v>0.0</v>
      </c>
      <c r="CO62" s="15">
        <v>0.0</v>
      </c>
      <c r="CP62" s="15">
        <v>1.0</v>
      </c>
      <c r="CQ62" s="15">
        <v>1.0</v>
      </c>
      <c r="CR62" s="15">
        <v>-1.0</v>
      </c>
      <c r="CS62" s="15">
        <v>0.0</v>
      </c>
      <c r="CT62" s="15">
        <v>0.0</v>
      </c>
      <c r="CU62" s="15">
        <v>0.0</v>
      </c>
      <c r="CV62" s="15">
        <v>0.0</v>
      </c>
      <c r="CW62" s="15">
        <v>0.0</v>
      </c>
      <c r="CX62" s="15">
        <v>0.0</v>
      </c>
      <c r="CY62" s="15">
        <v>0.0</v>
      </c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</row>
    <row r="63" ht="14.25" customHeight="1">
      <c r="AY63" s="39"/>
      <c r="AZ63" s="39"/>
      <c r="BA63" s="39"/>
    </row>
    <row r="64" ht="14.25" customHeight="1">
      <c r="AY64" s="39"/>
      <c r="AZ64" s="39"/>
      <c r="BA64" s="39"/>
    </row>
    <row r="65" ht="14.25" customHeight="1">
      <c r="AY65" s="39"/>
      <c r="AZ65" s="39"/>
      <c r="BA65" s="39"/>
    </row>
    <row r="66" ht="14.25" customHeight="1">
      <c r="AY66" s="39"/>
      <c r="AZ66" s="39"/>
      <c r="BA66" s="39"/>
    </row>
    <row r="67" ht="14.25" customHeight="1">
      <c r="AY67" s="39"/>
      <c r="AZ67" s="39"/>
      <c r="BA67" s="39"/>
    </row>
    <row r="68" ht="14.25" customHeight="1">
      <c r="AY68" s="39"/>
      <c r="AZ68" s="39"/>
      <c r="BA68" s="39"/>
    </row>
    <row r="69" ht="14.25" customHeight="1">
      <c r="AY69" s="39"/>
      <c r="AZ69" s="39"/>
      <c r="BA69" s="39"/>
    </row>
    <row r="70" ht="14.25" customHeight="1">
      <c r="AY70" s="39"/>
      <c r="AZ70" s="39"/>
      <c r="BA70" s="39"/>
    </row>
    <row r="71" ht="14.25" customHeight="1">
      <c r="AY71" s="39"/>
      <c r="AZ71" s="39"/>
      <c r="BA71" s="39"/>
    </row>
    <row r="72" ht="14.25" customHeight="1">
      <c r="AY72" s="39"/>
      <c r="AZ72" s="39"/>
      <c r="BA72" s="39"/>
    </row>
    <row r="73" ht="14.25" customHeight="1">
      <c r="AY73" s="39"/>
      <c r="AZ73" s="39"/>
      <c r="BA73" s="39"/>
    </row>
    <row r="74" ht="14.25" customHeight="1">
      <c r="AY74" s="39"/>
      <c r="AZ74" s="39"/>
      <c r="BA74" s="39"/>
    </row>
    <row r="75" ht="14.25" customHeight="1">
      <c r="AY75" s="39"/>
      <c r="AZ75" s="39"/>
      <c r="BA75" s="39"/>
    </row>
    <row r="76" ht="14.25" customHeight="1">
      <c r="AY76" s="39"/>
      <c r="AZ76" s="39"/>
      <c r="BA76" s="39"/>
    </row>
    <row r="77" ht="14.25" customHeight="1">
      <c r="AY77" s="39"/>
      <c r="AZ77" s="39"/>
      <c r="BA77" s="39"/>
    </row>
    <row r="78" ht="14.25" customHeight="1">
      <c r="AY78" s="39"/>
      <c r="AZ78" s="39"/>
      <c r="BA78" s="39"/>
    </row>
    <row r="79" ht="14.25" customHeight="1">
      <c r="AY79" s="39"/>
      <c r="AZ79" s="39"/>
      <c r="BA79" s="39"/>
    </row>
    <row r="80" ht="14.25" customHeight="1">
      <c r="AY80" s="39"/>
      <c r="AZ80" s="39"/>
      <c r="BA80" s="39"/>
    </row>
    <row r="81" ht="14.25" customHeight="1">
      <c r="AY81" s="39"/>
      <c r="AZ81" s="39"/>
      <c r="BA81" s="39"/>
    </row>
    <row r="82" ht="14.25" customHeight="1">
      <c r="AY82" s="39"/>
      <c r="AZ82" s="39"/>
      <c r="BA82" s="39"/>
    </row>
    <row r="83" ht="14.25" customHeight="1">
      <c r="AY83" s="39"/>
      <c r="AZ83" s="39"/>
      <c r="BA83" s="39"/>
    </row>
    <row r="84" ht="14.25" customHeight="1">
      <c r="AY84" s="39"/>
      <c r="AZ84" s="39"/>
      <c r="BA84" s="39"/>
    </row>
    <row r="85" ht="14.25" customHeight="1">
      <c r="AY85" s="39"/>
      <c r="AZ85" s="39"/>
      <c r="BA85" s="39"/>
    </row>
    <row r="86" ht="14.25" customHeight="1">
      <c r="AY86" s="39"/>
      <c r="AZ86" s="39"/>
      <c r="BA86" s="39"/>
    </row>
    <row r="87" ht="14.25" customHeight="1">
      <c r="AY87" s="39"/>
      <c r="AZ87" s="39"/>
      <c r="BA87" s="39"/>
    </row>
    <row r="88" ht="14.25" customHeight="1">
      <c r="AY88" s="39"/>
      <c r="AZ88" s="39"/>
      <c r="BA88" s="39"/>
    </row>
    <row r="89" ht="14.25" customHeight="1">
      <c r="AY89" s="39"/>
      <c r="AZ89" s="39"/>
      <c r="BA89" s="39"/>
    </row>
    <row r="90" ht="14.25" customHeight="1">
      <c r="AY90" s="39"/>
      <c r="AZ90" s="39"/>
      <c r="BA90" s="39"/>
    </row>
    <row r="91" ht="14.25" customHeight="1">
      <c r="AY91" s="39"/>
      <c r="AZ91" s="39"/>
      <c r="BA91" s="39"/>
    </row>
    <row r="92" ht="14.25" customHeight="1">
      <c r="AY92" s="39"/>
      <c r="AZ92" s="39"/>
      <c r="BA92" s="39"/>
    </row>
    <row r="93" ht="14.25" customHeight="1">
      <c r="AY93" s="39"/>
      <c r="AZ93" s="39"/>
      <c r="BA93" s="39"/>
    </row>
    <row r="94" ht="14.25" customHeight="1">
      <c r="AY94" s="39"/>
      <c r="AZ94" s="39"/>
      <c r="BA94" s="39"/>
    </row>
    <row r="95" ht="14.25" customHeight="1">
      <c r="AY95" s="39"/>
      <c r="AZ95" s="39"/>
      <c r="BA95" s="39"/>
    </row>
    <row r="96" ht="14.25" customHeight="1">
      <c r="AY96" s="39"/>
      <c r="AZ96" s="39"/>
      <c r="BA96" s="39"/>
    </row>
    <row r="97" ht="14.25" customHeight="1">
      <c r="AY97" s="39"/>
      <c r="AZ97" s="39"/>
      <c r="BA97" s="39"/>
    </row>
    <row r="98" ht="14.25" customHeight="1">
      <c r="AY98" s="39"/>
      <c r="AZ98" s="39"/>
      <c r="BA98" s="39"/>
    </row>
    <row r="99" ht="14.25" customHeight="1">
      <c r="AY99" s="39"/>
      <c r="AZ99" s="39"/>
      <c r="BA99" s="39"/>
    </row>
    <row r="100" ht="14.25" customHeight="1">
      <c r="AY100" s="39"/>
      <c r="AZ100" s="39"/>
      <c r="BA100" s="39"/>
    </row>
    <row r="101" ht="14.25" customHeight="1">
      <c r="AY101" s="39"/>
      <c r="AZ101" s="39"/>
      <c r="BA101" s="39"/>
    </row>
    <row r="102" ht="14.25" customHeight="1">
      <c r="AY102" s="39"/>
      <c r="AZ102" s="39"/>
      <c r="BA102" s="39"/>
    </row>
    <row r="103" ht="14.25" customHeight="1">
      <c r="AY103" s="39"/>
      <c r="AZ103" s="39"/>
      <c r="BA103" s="39"/>
    </row>
    <row r="104" ht="14.25" customHeight="1">
      <c r="AY104" s="39"/>
      <c r="AZ104" s="39"/>
      <c r="BA104" s="39"/>
    </row>
    <row r="105" ht="14.25" customHeight="1">
      <c r="AY105" s="39"/>
      <c r="AZ105" s="39"/>
      <c r="BA105" s="39"/>
    </row>
    <row r="106" ht="14.25" customHeight="1">
      <c r="AY106" s="39"/>
      <c r="AZ106" s="39"/>
      <c r="BA106" s="39"/>
    </row>
    <row r="107" ht="14.25" customHeight="1">
      <c r="AY107" s="39"/>
      <c r="AZ107" s="39"/>
      <c r="BA107" s="39"/>
    </row>
    <row r="108" ht="14.25" customHeight="1">
      <c r="AY108" s="39"/>
      <c r="AZ108" s="39"/>
      <c r="BA108" s="39"/>
    </row>
    <row r="109" ht="14.25" customHeight="1">
      <c r="AY109" s="39"/>
      <c r="AZ109" s="39"/>
      <c r="BA109" s="39"/>
    </row>
    <row r="110" ht="14.25" customHeight="1">
      <c r="AY110" s="39"/>
      <c r="AZ110" s="39"/>
      <c r="BA110" s="39"/>
    </row>
    <row r="111" ht="14.25" customHeight="1">
      <c r="AY111" s="39"/>
      <c r="AZ111" s="39"/>
      <c r="BA111" s="39"/>
    </row>
    <row r="112" ht="14.25" customHeight="1">
      <c r="AY112" s="39"/>
      <c r="AZ112" s="39"/>
      <c r="BA112" s="39"/>
    </row>
    <row r="113" ht="14.25" customHeight="1">
      <c r="AY113" s="39"/>
      <c r="AZ113" s="39"/>
      <c r="BA113" s="39"/>
    </row>
    <row r="114" ht="14.25" customHeight="1">
      <c r="AY114" s="39"/>
      <c r="AZ114" s="39"/>
      <c r="BA114" s="39"/>
    </row>
    <row r="115" ht="14.25" customHeight="1">
      <c r="AY115" s="39"/>
      <c r="AZ115" s="39"/>
      <c r="BA115" s="39"/>
    </row>
    <row r="116" ht="14.25" customHeight="1">
      <c r="AY116" s="39"/>
      <c r="AZ116" s="39"/>
      <c r="BA116" s="39"/>
    </row>
    <row r="117" ht="14.25" customHeight="1">
      <c r="AY117" s="39"/>
      <c r="AZ117" s="39"/>
      <c r="BA117" s="39"/>
    </row>
    <row r="118" ht="14.25" customHeight="1">
      <c r="AY118" s="39"/>
      <c r="AZ118" s="39"/>
      <c r="BA118" s="39"/>
    </row>
    <row r="119" ht="14.25" customHeight="1">
      <c r="AY119" s="39"/>
      <c r="AZ119" s="39"/>
      <c r="BA119" s="39"/>
    </row>
    <row r="120" ht="14.25" customHeight="1">
      <c r="AY120" s="39"/>
      <c r="AZ120" s="39"/>
      <c r="BA120" s="39"/>
    </row>
    <row r="121" ht="14.25" customHeight="1">
      <c r="AY121" s="39"/>
      <c r="AZ121" s="39"/>
      <c r="BA121" s="39"/>
    </row>
    <row r="122" ht="14.25" customHeight="1">
      <c r="AY122" s="39"/>
      <c r="AZ122" s="39"/>
      <c r="BA122" s="39"/>
    </row>
    <row r="123" ht="14.25" customHeight="1">
      <c r="AY123" s="39"/>
      <c r="AZ123" s="39"/>
      <c r="BA123" s="39"/>
    </row>
    <row r="124" ht="14.25" customHeight="1">
      <c r="AY124" s="39"/>
      <c r="AZ124" s="39"/>
      <c r="BA124" s="39"/>
    </row>
    <row r="125" ht="14.25" customHeight="1">
      <c r="AY125" s="39"/>
      <c r="AZ125" s="39"/>
      <c r="BA125" s="39"/>
    </row>
    <row r="126" ht="14.25" customHeight="1">
      <c r="AY126" s="39"/>
      <c r="AZ126" s="39"/>
      <c r="BA126" s="39"/>
    </row>
    <row r="127" ht="14.25" customHeight="1">
      <c r="AY127" s="39"/>
      <c r="AZ127" s="39"/>
      <c r="BA127" s="39"/>
    </row>
    <row r="128" ht="14.25" customHeight="1">
      <c r="AY128" s="39"/>
      <c r="AZ128" s="39"/>
      <c r="BA128" s="39"/>
    </row>
    <row r="129" ht="14.25" customHeight="1">
      <c r="AY129" s="39"/>
      <c r="AZ129" s="39"/>
      <c r="BA129" s="39"/>
    </row>
    <row r="130" ht="14.25" customHeight="1">
      <c r="AY130" s="39"/>
      <c r="AZ130" s="39"/>
      <c r="BA130" s="39"/>
    </row>
    <row r="131" ht="14.25" customHeight="1">
      <c r="AY131" s="39"/>
      <c r="AZ131" s="39"/>
      <c r="BA131" s="39"/>
    </row>
    <row r="132" ht="14.25" customHeight="1">
      <c r="AY132" s="39"/>
      <c r="AZ132" s="39"/>
      <c r="BA132" s="39"/>
    </row>
    <row r="133" ht="14.25" customHeight="1">
      <c r="AY133" s="39"/>
      <c r="AZ133" s="39"/>
      <c r="BA133" s="39"/>
    </row>
    <row r="134" ht="14.25" customHeight="1">
      <c r="AY134" s="39"/>
      <c r="AZ134" s="39"/>
      <c r="BA134" s="39"/>
    </row>
    <row r="135" ht="14.25" customHeight="1">
      <c r="AY135" s="39"/>
      <c r="AZ135" s="39"/>
      <c r="BA135" s="39"/>
    </row>
    <row r="136" ht="14.25" customHeight="1">
      <c r="AY136" s="39"/>
      <c r="AZ136" s="39"/>
      <c r="BA136" s="39"/>
    </row>
    <row r="137" ht="14.25" customHeight="1">
      <c r="AY137" s="39"/>
      <c r="AZ137" s="39"/>
      <c r="BA137" s="39"/>
    </row>
    <row r="138" ht="14.25" customHeight="1">
      <c r="AY138" s="39"/>
      <c r="AZ138" s="39"/>
      <c r="BA138" s="39"/>
    </row>
    <row r="139" ht="14.25" customHeight="1">
      <c r="AY139" s="39"/>
      <c r="AZ139" s="39"/>
      <c r="BA139" s="39"/>
    </row>
    <row r="140" ht="14.25" customHeight="1">
      <c r="AY140" s="39"/>
      <c r="AZ140" s="39"/>
      <c r="BA140" s="39"/>
    </row>
    <row r="141" ht="14.25" customHeight="1">
      <c r="AY141" s="39"/>
      <c r="AZ141" s="39"/>
      <c r="BA141" s="39"/>
    </row>
    <row r="142" ht="14.25" customHeight="1">
      <c r="AY142" s="39"/>
      <c r="AZ142" s="39"/>
      <c r="BA142" s="39"/>
    </row>
    <row r="143" ht="14.25" customHeight="1">
      <c r="AY143" s="39"/>
      <c r="AZ143" s="39"/>
      <c r="BA143" s="39"/>
    </row>
    <row r="144" ht="14.25" customHeight="1">
      <c r="AY144" s="39"/>
      <c r="AZ144" s="39"/>
      <c r="BA144" s="39"/>
    </row>
    <row r="145" ht="14.25" customHeight="1">
      <c r="AY145" s="39"/>
      <c r="AZ145" s="39"/>
      <c r="BA145" s="39"/>
    </row>
    <row r="146" ht="14.25" customHeight="1">
      <c r="AY146" s="39"/>
      <c r="AZ146" s="39"/>
      <c r="BA146" s="39"/>
    </row>
    <row r="147" ht="14.25" customHeight="1">
      <c r="AY147" s="39"/>
      <c r="AZ147" s="39"/>
      <c r="BA147" s="39"/>
    </row>
    <row r="148" ht="14.25" customHeight="1">
      <c r="AY148" s="39"/>
      <c r="AZ148" s="39"/>
      <c r="BA148" s="39"/>
    </row>
    <row r="149" ht="14.25" customHeight="1">
      <c r="AY149" s="39"/>
      <c r="AZ149" s="39"/>
      <c r="BA149" s="39"/>
    </row>
    <row r="150" ht="14.25" customHeight="1">
      <c r="AY150" s="39"/>
      <c r="AZ150" s="39"/>
      <c r="BA150" s="39"/>
    </row>
    <row r="151" ht="14.25" customHeight="1">
      <c r="AY151" s="39"/>
      <c r="AZ151" s="39"/>
      <c r="BA151" s="39"/>
    </row>
    <row r="152" ht="14.25" customHeight="1">
      <c r="AY152" s="39"/>
      <c r="AZ152" s="39"/>
      <c r="BA152" s="39"/>
    </row>
    <row r="153" ht="14.25" customHeight="1">
      <c r="AY153" s="39"/>
      <c r="AZ153" s="39"/>
      <c r="BA153" s="39"/>
    </row>
    <row r="154" ht="14.25" customHeight="1">
      <c r="AY154" s="39"/>
      <c r="AZ154" s="39"/>
      <c r="BA154" s="39"/>
    </row>
    <row r="155" ht="14.25" customHeight="1">
      <c r="AY155" s="39"/>
      <c r="AZ155" s="39"/>
      <c r="BA155" s="39"/>
    </row>
    <row r="156" ht="14.25" customHeight="1">
      <c r="AY156" s="39"/>
      <c r="AZ156" s="39"/>
      <c r="BA156" s="39"/>
    </row>
    <row r="157" ht="14.25" customHeight="1">
      <c r="AY157" s="39"/>
      <c r="AZ157" s="39"/>
      <c r="BA157" s="39"/>
    </row>
    <row r="158" ht="14.25" customHeight="1">
      <c r="AY158" s="39"/>
      <c r="AZ158" s="39"/>
      <c r="BA158" s="39"/>
    </row>
    <row r="159" ht="14.25" customHeight="1">
      <c r="AY159" s="39"/>
      <c r="AZ159" s="39"/>
      <c r="BA159" s="39"/>
    </row>
    <row r="160" ht="14.25" customHeight="1">
      <c r="AY160" s="39"/>
      <c r="AZ160" s="39"/>
      <c r="BA160" s="39"/>
    </row>
    <row r="161" ht="14.25" customHeight="1">
      <c r="AY161" s="39"/>
      <c r="AZ161" s="39"/>
      <c r="BA161" s="39"/>
    </row>
    <row r="162" ht="14.25" customHeight="1">
      <c r="AY162" s="39"/>
      <c r="AZ162" s="39"/>
      <c r="BA162" s="39"/>
    </row>
    <row r="163" ht="14.25" customHeight="1">
      <c r="AY163" s="39"/>
      <c r="AZ163" s="39"/>
      <c r="BA163" s="39"/>
    </row>
    <row r="164" ht="14.25" customHeight="1">
      <c r="AY164" s="39"/>
      <c r="AZ164" s="39"/>
      <c r="BA164" s="39"/>
    </row>
    <row r="165" ht="14.25" customHeight="1">
      <c r="AY165" s="39"/>
      <c r="AZ165" s="39"/>
      <c r="BA165" s="39"/>
    </row>
    <row r="166" ht="14.25" customHeight="1">
      <c r="AY166" s="39"/>
      <c r="AZ166" s="39"/>
      <c r="BA166" s="39"/>
    </row>
    <row r="167" ht="14.25" customHeight="1">
      <c r="AY167" s="39"/>
      <c r="AZ167" s="39"/>
      <c r="BA167" s="39"/>
    </row>
    <row r="168" ht="14.25" customHeight="1">
      <c r="AY168" s="39"/>
      <c r="AZ168" s="39"/>
      <c r="BA168" s="39"/>
    </row>
    <row r="169" ht="14.25" customHeight="1">
      <c r="AY169" s="39"/>
      <c r="AZ169" s="39"/>
      <c r="BA169" s="39"/>
    </row>
    <row r="170" ht="14.25" customHeight="1">
      <c r="AY170" s="39"/>
      <c r="AZ170" s="39"/>
      <c r="BA170" s="39"/>
    </row>
    <row r="171" ht="14.25" customHeight="1">
      <c r="AY171" s="39"/>
      <c r="AZ171" s="39"/>
      <c r="BA171" s="39"/>
    </row>
    <row r="172" ht="14.25" customHeight="1">
      <c r="AY172" s="39"/>
      <c r="AZ172" s="39"/>
      <c r="BA172" s="39"/>
    </row>
    <row r="173" ht="14.25" customHeight="1">
      <c r="AY173" s="39"/>
      <c r="AZ173" s="39"/>
      <c r="BA173" s="39"/>
    </row>
    <row r="174" ht="14.25" customHeight="1">
      <c r="AY174" s="39"/>
      <c r="AZ174" s="39"/>
      <c r="BA174" s="39"/>
    </row>
    <row r="175" ht="14.25" customHeight="1">
      <c r="AY175" s="39"/>
      <c r="AZ175" s="39"/>
      <c r="BA175" s="39"/>
    </row>
    <row r="176" ht="14.25" customHeight="1">
      <c r="AY176" s="39"/>
      <c r="AZ176" s="39"/>
      <c r="BA176" s="39"/>
    </row>
    <row r="177" ht="14.25" customHeight="1">
      <c r="AY177" s="39"/>
      <c r="AZ177" s="39"/>
      <c r="BA177" s="39"/>
    </row>
    <row r="178" ht="14.25" customHeight="1">
      <c r="AY178" s="39"/>
      <c r="AZ178" s="39"/>
      <c r="BA178" s="39"/>
    </row>
    <row r="179" ht="14.25" customHeight="1">
      <c r="AY179" s="39"/>
      <c r="AZ179" s="39"/>
      <c r="BA179" s="39"/>
    </row>
    <row r="180" ht="14.25" customHeight="1">
      <c r="AY180" s="39"/>
      <c r="AZ180" s="39"/>
      <c r="BA180" s="39"/>
    </row>
    <row r="181" ht="14.25" customHeight="1">
      <c r="AY181" s="39"/>
      <c r="AZ181" s="39"/>
      <c r="BA181" s="39"/>
    </row>
    <row r="182" ht="14.25" customHeight="1">
      <c r="AY182" s="39"/>
      <c r="AZ182" s="39"/>
      <c r="BA182" s="39"/>
    </row>
    <row r="183" ht="14.25" customHeight="1">
      <c r="AY183" s="39"/>
      <c r="AZ183" s="39"/>
      <c r="BA183" s="39"/>
    </row>
    <row r="184" ht="14.25" customHeight="1">
      <c r="AY184" s="39"/>
      <c r="AZ184" s="39"/>
      <c r="BA184" s="39"/>
    </row>
    <row r="185" ht="14.25" customHeight="1">
      <c r="AY185" s="39"/>
      <c r="AZ185" s="39"/>
      <c r="BA185" s="39"/>
    </row>
    <row r="186" ht="14.25" customHeight="1">
      <c r="AY186" s="39"/>
      <c r="AZ186" s="39"/>
      <c r="BA186" s="39"/>
    </row>
    <row r="187" ht="14.25" customHeight="1">
      <c r="AY187" s="39"/>
      <c r="AZ187" s="39"/>
      <c r="BA187" s="39"/>
    </row>
    <row r="188" ht="14.25" customHeight="1">
      <c r="AY188" s="39"/>
      <c r="AZ188" s="39"/>
      <c r="BA188" s="39"/>
    </row>
    <row r="189" ht="14.25" customHeight="1">
      <c r="AY189" s="39"/>
      <c r="AZ189" s="39"/>
      <c r="BA189" s="39"/>
    </row>
    <row r="190" ht="14.25" customHeight="1">
      <c r="AY190" s="39"/>
      <c r="AZ190" s="39"/>
      <c r="BA190" s="39"/>
    </row>
    <row r="191" ht="14.25" customHeight="1">
      <c r="AY191" s="39"/>
      <c r="AZ191" s="39"/>
      <c r="BA191" s="39"/>
    </row>
    <row r="192" ht="14.25" customHeight="1">
      <c r="AY192" s="39"/>
      <c r="AZ192" s="39"/>
      <c r="BA192" s="39"/>
    </row>
    <row r="193" ht="14.25" customHeight="1">
      <c r="AY193" s="39"/>
      <c r="AZ193" s="39"/>
      <c r="BA193" s="39"/>
    </row>
    <row r="194" ht="14.25" customHeight="1">
      <c r="AY194" s="39"/>
      <c r="AZ194" s="39"/>
      <c r="BA194" s="39"/>
    </row>
    <row r="195" ht="14.25" customHeight="1">
      <c r="AY195" s="39"/>
      <c r="AZ195" s="39"/>
      <c r="BA195" s="39"/>
    </row>
    <row r="196" ht="14.25" customHeight="1">
      <c r="AY196" s="39"/>
      <c r="AZ196" s="39"/>
      <c r="BA196" s="39"/>
    </row>
    <row r="197" ht="14.25" customHeight="1">
      <c r="AY197" s="39"/>
      <c r="AZ197" s="39"/>
      <c r="BA197" s="39"/>
    </row>
    <row r="198" ht="14.25" customHeight="1">
      <c r="AY198" s="39"/>
      <c r="AZ198" s="39"/>
      <c r="BA198" s="39"/>
    </row>
    <row r="199" ht="14.25" customHeight="1">
      <c r="AY199" s="39"/>
      <c r="AZ199" s="39"/>
      <c r="BA199" s="39"/>
    </row>
    <row r="200" ht="14.25" customHeight="1">
      <c r="AY200" s="39"/>
      <c r="AZ200" s="39"/>
      <c r="BA200" s="39"/>
    </row>
    <row r="201" ht="14.25" customHeight="1">
      <c r="AY201" s="39"/>
      <c r="AZ201" s="39"/>
      <c r="BA201" s="39"/>
    </row>
    <row r="202" ht="14.25" customHeight="1">
      <c r="AY202" s="39"/>
      <c r="AZ202" s="39"/>
      <c r="BA202" s="39"/>
    </row>
    <row r="203" ht="14.25" customHeight="1">
      <c r="AY203" s="39"/>
      <c r="AZ203" s="39"/>
      <c r="BA203" s="39"/>
    </row>
    <row r="204" ht="14.25" customHeight="1">
      <c r="AY204" s="39"/>
      <c r="AZ204" s="39"/>
      <c r="BA204" s="39"/>
    </row>
    <row r="205" ht="14.25" customHeight="1">
      <c r="AY205" s="39"/>
      <c r="AZ205" s="39"/>
      <c r="BA205" s="39"/>
    </row>
    <row r="206" ht="14.25" customHeight="1">
      <c r="AY206" s="39"/>
      <c r="AZ206" s="39"/>
      <c r="BA206" s="39"/>
    </row>
    <row r="207" ht="14.25" customHeight="1">
      <c r="AY207" s="39"/>
      <c r="AZ207" s="39"/>
      <c r="BA207" s="39"/>
    </row>
    <row r="208" ht="14.25" customHeight="1">
      <c r="AY208" s="39"/>
      <c r="AZ208" s="39"/>
      <c r="BA208" s="39"/>
    </row>
    <row r="209" ht="14.25" customHeight="1">
      <c r="AY209" s="39"/>
      <c r="AZ209" s="39"/>
      <c r="BA209" s="39"/>
    </row>
    <row r="210" ht="14.25" customHeight="1">
      <c r="AY210" s="39"/>
      <c r="AZ210" s="39"/>
      <c r="BA210" s="39"/>
    </row>
    <row r="211" ht="14.25" customHeight="1">
      <c r="AY211" s="39"/>
      <c r="AZ211" s="39"/>
      <c r="BA211" s="39"/>
    </row>
    <row r="212" ht="14.25" customHeight="1">
      <c r="AY212" s="39"/>
      <c r="AZ212" s="39"/>
      <c r="BA212" s="39"/>
    </row>
    <row r="213" ht="14.25" customHeight="1">
      <c r="AY213" s="39"/>
      <c r="AZ213" s="39"/>
      <c r="BA213" s="39"/>
    </row>
    <row r="214" ht="14.25" customHeight="1">
      <c r="AY214" s="39"/>
      <c r="AZ214" s="39"/>
      <c r="BA214" s="39"/>
    </row>
    <row r="215" ht="14.25" customHeight="1">
      <c r="AY215" s="39"/>
      <c r="AZ215" s="39"/>
      <c r="BA215" s="39"/>
    </row>
    <row r="216" ht="14.25" customHeight="1">
      <c r="AY216" s="39"/>
      <c r="AZ216" s="39"/>
      <c r="BA216" s="39"/>
    </row>
    <row r="217" ht="14.25" customHeight="1">
      <c r="AY217" s="39"/>
      <c r="AZ217" s="39"/>
      <c r="BA217" s="39"/>
    </row>
    <row r="218" ht="14.25" customHeight="1">
      <c r="AY218" s="39"/>
      <c r="AZ218" s="39"/>
      <c r="BA218" s="39"/>
    </row>
    <row r="219" ht="14.25" customHeight="1">
      <c r="AY219" s="39"/>
      <c r="AZ219" s="39"/>
      <c r="BA219" s="39"/>
    </row>
    <row r="220" ht="14.25" customHeight="1">
      <c r="AY220" s="39"/>
      <c r="AZ220" s="39"/>
      <c r="BA220" s="39"/>
    </row>
    <row r="221" ht="14.25" customHeight="1">
      <c r="AY221" s="39"/>
      <c r="AZ221" s="39"/>
      <c r="BA221" s="39"/>
    </row>
    <row r="222" ht="14.25" customHeight="1">
      <c r="AY222" s="39"/>
      <c r="AZ222" s="39"/>
      <c r="BA222" s="39"/>
    </row>
    <row r="223" ht="14.25" customHeight="1">
      <c r="AY223" s="39"/>
      <c r="AZ223" s="39"/>
      <c r="BA223" s="39"/>
    </row>
    <row r="224" ht="14.25" customHeight="1">
      <c r="AY224" s="39"/>
      <c r="AZ224" s="39"/>
      <c r="BA224" s="39"/>
    </row>
    <row r="225" ht="14.25" customHeight="1">
      <c r="AY225" s="39"/>
      <c r="AZ225" s="39"/>
      <c r="BA225" s="39"/>
    </row>
    <row r="226" ht="14.25" customHeight="1">
      <c r="AY226" s="39"/>
      <c r="AZ226" s="39"/>
      <c r="BA226" s="39"/>
    </row>
    <row r="227" ht="14.25" customHeight="1">
      <c r="AY227" s="39"/>
      <c r="AZ227" s="39"/>
      <c r="BA227" s="39"/>
    </row>
    <row r="228" ht="14.25" customHeight="1">
      <c r="AY228" s="39"/>
      <c r="AZ228" s="39"/>
      <c r="BA228" s="39"/>
    </row>
    <row r="229" ht="14.25" customHeight="1">
      <c r="AY229" s="39"/>
      <c r="AZ229" s="39"/>
      <c r="BA229" s="39"/>
    </row>
    <row r="230" ht="14.25" customHeight="1">
      <c r="AY230" s="39"/>
      <c r="AZ230" s="39"/>
      <c r="BA230" s="39"/>
    </row>
    <row r="231" ht="14.25" customHeight="1">
      <c r="AY231" s="39"/>
      <c r="AZ231" s="39"/>
      <c r="BA231" s="39"/>
    </row>
    <row r="232" ht="14.25" customHeight="1">
      <c r="AY232" s="39"/>
      <c r="AZ232" s="39"/>
      <c r="BA232" s="39"/>
    </row>
    <row r="233" ht="14.25" customHeight="1">
      <c r="AY233" s="39"/>
      <c r="AZ233" s="39"/>
      <c r="BA233" s="39"/>
    </row>
    <row r="234" ht="14.25" customHeight="1">
      <c r="AY234" s="39"/>
      <c r="AZ234" s="39"/>
      <c r="BA234" s="39"/>
    </row>
    <row r="235" ht="14.25" customHeight="1">
      <c r="AY235" s="39"/>
      <c r="AZ235" s="39"/>
      <c r="BA235" s="39"/>
    </row>
    <row r="236" ht="14.25" customHeight="1">
      <c r="AY236" s="39"/>
      <c r="AZ236" s="39"/>
      <c r="BA236" s="39"/>
    </row>
    <row r="237" ht="14.25" customHeight="1">
      <c r="AY237" s="39"/>
      <c r="AZ237" s="39"/>
      <c r="BA237" s="39"/>
    </row>
    <row r="238" ht="14.25" customHeight="1">
      <c r="AY238" s="39"/>
      <c r="AZ238" s="39"/>
      <c r="BA238" s="39"/>
    </row>
    <row r="239" ht="14.25" customHeight="1">
      <c r="AY239" s="39"/>
      <c r="AZ239" s="39"/>
      <c r="BA239" s="39"/>
    </row>
    <row r="240" ht="14.25" customHeight="1">
      <c r="AY240" s="39"/>
      <c r="AZ240" s="39"/>
      <c r="BA240" s="39"/>
    </row>
    <row r="241" ht="14.25" customHeight="1">
      <c r="AY241" s="39"/>
      <c r="AZ241" s="39"/>
      <c r="BA241" s="39"/>
    </row>
    <row r="242" ht="14.25" customHeight="1">
      <c r="AY242" s="39"/>
      <c r="AZ242" s="39"/>
      <c r="BA242" s="39"/>
    </row>
    <row r="243" ht="14.25" customHeight="1">
      <c r="AY243" s="39"/>
      <c r="AZ243" s="39"/>
      <c r="BA243" s="39"/>
    </row>
    <row r="244" ht="14.25" customHeight="1">
      <c r="AY244" s="39"/>
      <c r="AZ244" s="39"/>
      <c r="BA244" s="39"/>
    </row>
    <row r="245" ht="14.25" customHeight="1">
      <c r="AY245" s="39"/>
      <c r="AZ245" s="39"/>
      <c r="BA245" s="39"/>
    </row>
    <row r="246" ht="14.25" customHeight="1">
      <c r="AY246" s="39"/>
      <c r="AZ246" s="39"/>
      <c r="BA246" s="39"/>
    </row>
    <row r="247" ht="14.25" customHeight="1">
      <c r="AY247" s="39"/>
      <c r="AZ247" s="39"/>
      <c r="BA247" s="39"/>
    </row>
    <row r="248" ht="14.25" customHeight="1">
      <c r="AY248" s="39"/>
      <c r="AZ248" s="39"/>
      <c r="BA248" s="39"/>
    </row>
    <row r="249" ht="14.25" customHeight="1">
      <c r="AY249" s="39"/>
      <c r="AZ249" s="39"/>
      <c r="BA249" s="39"/>
    </row>
    <row r="250" ht="14.25" customHeight="1">
      <c r="AY250" s="39"/>
      <c r="AZ250" s="39"/>
      <c r="BA250" s="39"/>
    </row>
    <row r="251" ht="14.25" customHeight="1">
      <c r="AY251" s="39"/>
      <c r="AZ251" s="39"/>
      <c r="BA251" s="39"/>
    </row>
    <row r="252" ht="14.25" customHeight="1">
      <c r="AY252" s="39"/>
      <c r="AZ252" s="39"/>
      <c r="BA252" s="39"/>
    </row>
    <row r="253" ht="14.25" customHeight="1">
      <c r="AY253" s="39"/>
      <c r="AZ253" s="39"/>
      <c r="BA253" s="39"/>
    </row>
    <row r="254" ht="14.25" customHeight="1">
      <c r="AY254" s="39"/>
      <c r="AZ254" s="39"/>
      <c r="BA254" s="39"/>
    </row>
    <row r="255" ht="14.25" customHeight="1">
      <c r="AY255" s="39"/>
      <c r="AZ255" s="39"/>
      <c r="BA255" s="39"/>
    </row>
    <row r="256" ht="14.25" customHeight="1">
      <c r="AY256" s="39"/>
      <c r="AZ256" s="39"/>
      <c r="BA256" s="39"/>
    </row>
    <row r="257" ht="14.25" customHeight="1">
      <c r="AY257" s="39"/>
      <c r="AZ257" s="39"/>
      <c r="BA257" s="39"/>
    </row>
    <row r="258" ht="14.25" customHeight="1">
      <c r="AY258" s="39"/>
      <c r="AZ258" s="39"/>
      <c r="BA258" s="39"/>
    </row>
    <row r="259" ht="14.25" customHeight="1">
      <c r="AY259" s="39"/>
      <c r="AZ259" s="39"/>
      <c r="BA259" s="39"/>
    </row>
    <row r="260" ht="14.25" customHeight="1">
      <c r="AY260" s="39"/>
      <c r="AZ260" s="39"/>
      <c r="BA260" s="39"/>
    </row>
    <row r="261" ht="14.25" customHeight="1">
      <c r="AY261" s="39"/>
      <c r="AZ261" s="39"/>
      <c r="BA261" s="39"/>
    </row>
    <row r="262" ht="14.25" customHeight="1">
      <c r="AY262" s="39"/>
      <c r="AZ262" s="39"/>
      <c r="BA262" s="39"/>
    </row>
    <row r="263" ht="14.25" customHeight="1">
      <c r="AY263" s="39"/>
      <c r="AZ263" s="39"/>
      <c r="BA263" s="39"/>
    </row>
    <row r="264" ht="14.25" customHeight="1">
      <c r="AY264" s="39"/>
      <c r="AZ264" s="39"/>
      <c r="BA264" s="39"/>
    </row>
    <row r="265" ht="14.25" customHeight="1">
      <c r="AY265" s="39"/>
      <c r="AZ265" s="39"/>
      <c r="BA265" s="39"/>
    </row>
    <row r="266" ht="14.25" customHeight="1">
      <c r="AY266" s="39"/>
      <c r="AZ266" s="39"/>
      <c r="BA266" s="39"/>
    </row>
    <row r="267" ht="14.25" customHeight="1">
      <c r="AY267" s="39"/>
      <c r="AZ267" s="39"/>
      <c r="BA267" s="39"/>
    </row>
    <row r="268" ht="14.25" customHeight="1">
      <c r="AY268" s="39"/>
      <c r="AZ268" s="39"/>
      <c r="BA268" s="39"/>
    </row>
    <row r="269" ht="14.25" customHeight="1">
      <c r="AY269" s="39"/>
      <c r="AZ269" s="39"/>
      <c r="BA269" s="39"/>
    </row>
    <row r="270" ht="14.25" customHeight="1">
      <c r="AY270" s="39"/>
      <c r="AZ270" s="39"/>
      <c r="BA270" s="39"/>
    </row>
    <row r="271" ht="14.25" customHeight="1">
      <c r="AY271" s="39"/>
      <c r="AZ271" s="39"/>
      <c r="BA271" s="39"/>
    </row>
    <row r="272" ht="14.25" customHeight="1">
      <c r="AY272" s="39"/>
      <c r="AZ272" s="39"/>
      <c r="BA272" s="39"/>
    </row>
    <row r="273" ht="14.25" customHeight="1">
      <c r="AY273" s="39"/>
      <c r="AZ273" s="39"/>
      <c r="BA273" s="39"/>
    </row>
    <row r="274" ht="14.25" customHeight="1">
      <c r="AY274" s="39"/>
      <c r="AZ274" s="39"/>
      <c r="BA274" s="39"/>
    </row>
    <row r="275" ht="14.25" customHeight="1">
      <c r="AY275" s="39"/>
      <c r="AZ275" s="39"/>
      <c r="BA275" s="39"/>
    </row>
    <row r="276" ht="14.25" customHeight="1">
      <c r="AY276" s="39"/>
      <c r="AZ276" s="39"/>
      <c r="BA276" s="39"/>
    </row>
    <row r="277" ht="14.25" customHeight="1">
      <c r="AY277" s="39"/>
      <c r="AZ277" s="39"/>
      <c r="BA277" s="39"/>
    </row>
    <row r="278" ht="14.25" customHeight="1">
      <c r="AY278" s="39"/>
      <c r="AZ278" s="39"/>
      <c r="BA278" s="39"/>
    </row>
    <row r="279" ht="14.25" customHeight="1">
      <c r="AY279" s="39"/>
      <c r="AZ279" s="39"/>
      <c r="BA279" s="39"/>
    </row>
    <row r="280" ht="14.25" customHeight="1">
      <c r="AY280" s="39"/>
      <c r="AZ280" s="39"/>
      <c r="BA280" s="39"/>
    </row>
    <row r="281" ht="14.25" customHeight="1">
      <c r="AY281" s="39"/>
      <c r="AZ281" s="39"/>
      <c r="BA281" s="39"/>
    </row>
    <row r="282" ht="14.25" customHeight="1">
      <c r="AY282" s="39"/>
      <c r="AZ282" s="39"/>
      <c r="BA282" s="39"/>
    </row>
    <row r="283" ht="14.25" customHeight="1">
      <c r="AY283" s="39"/>
      <c r="AZ283" s="39"/>
      <c r="BA283" s="39"/>
    </row>
    <row r="284" ht="14.25" customHeight="1">
      <c r="AY284" s="39"/>
      <c r="AZ284" s="39"/>
      <c r="BA284" s="39"/>
    </row>
    <row r="285" ht="14.25" customHeight="1">
      <c r="AY285" s="39"/>
      <c r="AZ285" s="39"/>
      <c r="BA285" s="39"/>
    </row>
    <row r="286" ht="14.25" customHeight="1">
      <c r="AY286" s="39"/>
      <c r="AZ286" s="39"/>
      <c r="BA286" s="39"/>
    </row>
    <row r="287" ht="14.25" customHeight="1">
      <c r="AY287" s="39"/>
      <c r="AZ287" s="39"/>
      <c r="BA287" s="39"/>
    </row>
    <row r="288" ht="14.25" customHeight="1">
      <c r="AY288" s="39"/>
      <c r="AZ288" s="39"/>
      <c r="BA288" s="39"/>
    </row>
    <row r="289" ht="14.25" customHeight="1">
      <c r="AY289" s="39"/>
      <c r="AZ289" s="39"/>
      <c r="BA289" s="39"/>
    </row>
    <row r="290" ht="14.25" customHeight="1">
      <c r="AY290" s="39"/>
      <c r="AZ290" s="39"/>
      <c r="BA290" s="39"/>
    </row>
    <row r="291" ht="14.25" customHeight="1">
      <c r="AY291" s="39"/>
      <c r="AZ291" s="39"/>
      <c r="BA291" s="39"/>
    </row>
    <row r="292" ht="14.25" customHeight="1">
      <c r="AY292" s="39"/>
      <c r="AZ292" s="39"/>
      <c r="BA292" s="39"/>
    </row>
    <row r="293" ht="14.25" customHeight="1">
      <c r="AY293" s="39"/>
      <c r="AZ293" s="39"/>
      <c r="BA293" s="39"/>
    </row>
    <row r="294" ht="14.25" customHeight="1">
      <c r="AY294" s="39"/>
      <c r="AZ294" s="39"/>
      <c r="BA294" s="39"/>
    </row>
    <row r="295" ht="14.25" customHeight="1">
      <c r="AY295" s="39"/>
      <c r="AZ295" s="39"/>
      <c r="BA295" s="39"/>
    </row>
    <row r="296" ht="14.25" customHeight="1">
      <c r="AY296" s="39"/>
      <c r="AZ296" s="39"/>
      <c r="BA296" s="39"/>
    </row>
    <row r="297" ht="14.25" customHeight="1">
      <c r="AY297" s="39"/>
      <c r="AZ297" s="39"/>
      <c r="BA297" s="39"/>
    </row>
    <row r="298" ht="14.25" customHeight="1">
      <c r="AY298" s="39"/>
      <c r="AZ298" s="39"/>
      <c r="BA298" s="39"/>
    </row>
    <row r="299" ht="14.25" customHeight="1">
      <c r="AY299" s="39"/>
      <c r="AZ299" s="39"/>
      <c r="BA299" s="39"/>
    </row>
    <row r="300" ht="14.25" customHeight="1">
      <c r="AY300" s="39"/>
      <c r="AZ300" s="39"/>
      <c r="BA300" s="39"/>
    </row>
    <row r="301" ht="14.25" customHeight="1">
      <c r="AY301" s="39"/>
      <c r="AZ301" s="39"/>
      <c r="BA301" s="39"/>
    </row>
    <row r="302" ht="14.25" customHeight="1">
      <c r="AY302" s="39"/>
      <c r="AZ302" s="39"/>
      <c r="BA302" s="39"/>
    </row>
    <row r="303" ht="14.25" customHeight="1">
      <c r="AY303" s="39"/>
      <c r="AZ303" s="39"/>
      <c r="BA303" s="39"/>
    </row>
    <row r="304" ht="14.25" customHeight="1">
      <c r="AY304" s="39"/>
      <c r="AZ304" s="39"/>
      <c r="BA304" s="39"/>
    </row>
    <row r="305" ht="14.25" customHeight="1">
      <c r="AY305" s="39"/>
      <c r="AZ305" s="39"/>
      <c r="BA305" s="39"/>
    </row>
    <row r="306" ht="14.25" customHeight="1">
      <c r="AY306" s="39"/>
      <c r="AZ306" s="39"/>
      <c r="BA306" s="39"/>
    </row>
    <row r="307" ht="14.25" customHeight="1">
      <c r="AY307" s="39"/>
      <c r="AZ307" s="39"/>
      <c r="BA307" s="39"/>
    </row>
    <row r="308" ht="14.25" customHeight="1">
      <c r="AY308" s="39"/>
      <c r="AZ308" s="39"/>
      <c r="BA308" s="39"/>
    </row>
    <row r="309" ht="14.25" customHeight="1">
      <c r="AY309" s="39"/>
      <c r="AZ309" s="39"/>
      <c r="BA309" s="39"/>
    </row>
    <row r="310" ht="14.25" customHeight="1">
      <c r="AY310" s="39"/>
      <c r="AZ310" s="39"/>
      <c r="BA310" s="39"/>
    </row>
    <row r="311" ht="14.25" customHeight="1">
      <c r="AY311" s="39"/>
      <c r="AZ311" s="39"/>
      <c r="BA311" s="39"/>
    </row>
    <row r="312" ht="14.25" customHeight="1">
      <c r="AY312" s="39"/>
      <c r="AZ312" s="39"/>
      <c r="BA312" s="39"/>
    </row>
    <row r="313" ht="14.25" customHeight="1">
      <c r="AY313" s="39"/>
      <c r="AZ313" s="39"/>
      <c r="BA313" s="39"/>
    </row>
    <row r="314" ht="14.25" customHeight="1">
      <c r="AY314" s="39"/>
      <c r="AZ314" s="39"/>
      <c r="BA314" s="39"/>
    </row>
    <row r="315" ht="14.25" customHeight="1">
      <c r="AY315" s="39"/>
      <c r="AZ315" s="39"/>
      <c r="BA315" s="39"/>
    </row>
    <row r="316" ht="14.25" customHeight="1">
      <c r="AY316" s="39"/>
      <c r="AZ316" s="39"/>
      <c r="BA316" s="39"/>
    </row>
    <row r="317" ht="14.25" customHeight="1">
      <c r="AY317" s="39"/>
      <c r="AZ317" s="39"/>
      <c r="BA317" s="39"/>
    </row>
    <row r="318" ht="14.25" customHeight="1">
      <c r="AY318" s="39"/>
      <c r="AZ318" s="39"/>
      <c r="BA318" s="39"/>
    </row>
    <row r="319" ht="14.25" customHeight="1">
      <c r="AY319" s="39"/>
      <c r="AZ319" s="39"/>
      <c r="BA319" s="39"/>
    </row>
    <row r="320" ht="14.25" customHeight="1">
      <c r="AY320" s="39"/>
      <c r="AZ320" s="39"/>
      <c r="BA320" s="39"/>
    </row>
    <row r="321" ht="14.25" customHeight="1">
      <c r="AY321" s="39"/>
      <c r="AZ321" s="39"/>
      <c r="BA321" s="39"/>
    </row>
    <row r="322" ht="14.25" customHeight="1">
      <c r="AY322" s="39"/>
      <c r="AZ322" s="39"/>
      <c r="BA322" s="39"/>
    </row>
    <row r="323" ht="14.25" customHeight="1">
      <c r="AY323" s="39"/>
      <c r="AZ323" s="39"/>
      <c r="BA323" s="39"/>
    </row>
    <row r="324" ht="14.25" customHeight="1">
      <c r="AY324" s="39"/>
      <c r="AZ324" s="39"/>
      <c r="BA324" s="39"/>
    </row>
    <row r="325" ht="14.25" customHeight="1">
      <c r="AY325" s="39"/>
      <c r="AZ325" s="39"/>
      <c r="BA325" s="39"/>
    </row>
    <row r="326" ht="14.25" customHeight="1">
      <c r="AY326" s="39"/>
      <c r="AZ326" s="39"/>
      <c r="BA326" s="39"/>
    </row>
    <row r="327" ht="14.25" customHeight="1">
      <c r="AY327" s="39"/>
      <c r="AZ327" s="39"/>
      <c r="BA327" s="39"/>
    </row>
    <row r="328" ht="14.25" customHeight="1">
      <c r="AY328" s="39"/>
      <c r="AZ328" s="39"/>
      <c r="BA328" s="39"/>
    </row>
    <row r="329" ht="14.25" customHeight="1">
      <c r="AY329" s="39"/>
      <c r="AZ329" s="39"/>
      <c r="BA329" s="39"/>
    </row>
    <row r="330" ht="14.25" customHeight="1">
      <c r="AY330" s="39"/>
      <c r="AZ330" s="39"/>
      <c r="BA330" s="39"/>
    </row>
    <row r="331" ht="14.25" customHeight="1">
      <c r="AY331" s="39"/>
      <c r="AZ331" s="39"/>
      <c r="BA331" s="39"/>
    </row>
    <row r="332" ht="14.25" customHeight="1">
      <c r="AY332" s="39"/>
      <c r="AZ332" s="39"/>
      <c r="BA332" s="39"/>
    </row>
    <row r="333" ht="14.25" customHeight="1">
      <c r="AY333" s="39"/>
      <c r="AZ333" s="39"/>
      <c r="BA333" s="39"/>
    </row>
    <row r="334" ht="14.25" customHeight="1">
      <c r="AY334" s="39"/>
      <c r="AZ334" s="39"/>
      <c r="BA334" s="39"/>
    </row>
    <row r="335" ht="14.25" customHeight="1">
      <c r="AY335" s="39"/>
      <c r="AZ335" s="39"/>
      <c r="BA335" s="39"/>
    </row>
    <row r="336" ht="14.25" customHeight="1">
      <c r="AY336" s="39"/>
      <c r="AZ336" s="39"/>
      <c r="BA336" s="39"/>
    </row>
    <row r="337" ht="14.25" customHeight="1">
      <c r="AY337" s="39"/>
      <c r="AZ337" s="39"/>
      <c r="BA337" s="39"/>
    </row>
    <row r="338" ht="14.25" customHeight="1">
      <c r="AY338" s="39"/>
      <c r="AZ338" s="39"/>
      <c r="BA338" s="39"/>
    </row>
    <row r="339" ht="14.25" customHeight="1">
      <c r="AY339" s="39"/>
      <c r="AZ339" s="39"/>
      <c r="BA339" s="39"/>
    </row>
    <row r="340" ht="14.25" customHeight="1">
      <c r="AY340" s="39"/>
      <c r="AZ340" s="39"/>
      <c r="BA340" s="39"/>
    </row>
    <row r="341" ht="14.25" customHeight="1">
      <c r="AY341" s="39"/>
      <c r="AZ341" s="39"/>
      <c r="BA341" s="39"/>
    </row>
    <row r="342" ht="14.25" customHeight="1">
      <c r="AY342" s="39"/>
      <c r="AZ342" s="39"/>
      <c r="BA342" s="39"/>
    </row>
    <row r="343" ht="14.25" customHeight="1">
      <c r="AY343" s="39"/>
      <c r="AZ343" s="39"/>
      <c r="BA343" s="39"/>
    </row>
    <row r="344" ht="14.25" customHeight="1">
      <c r="AY344" s="39"/>
      <c r="AZ344" s="39"/>
      <c r="BA344" s="39"/>
    </row>
    <row r="345" ht="14.25" customHeight="1">
      <c r="AY345" s="39"/>
      <c r="AZ345" s="39"/>
      <c r="BA345" s="39"/>
    </row>
    <row r="346" ht="14.25" customHeight="1">
      <c r="AY346" s="39"/>
      <c r="AZ346" s="39"/>
      <c r="BA346" s="39"/>
    </row>
    <row r="347" ht="14.25" customHeight="1">
      <c r="AY347" s="39"/>
      <c r="AZ347" s="39"/>
      <c r="BA347" s="39"/>
    </row>
    <row r="348" ht="14.25" customHeight="1">
      <c r="AY348" s="39"/>
      <c r="AZ348" s="39"/>
      <c r="BA348" s="39"/>
    </row>
    <row r="349" ht="14.25" customHeight="1">
      <c r="AY349" s="39"/>
      <c r="AZ349" s="39"/>
      <c r="BA349" s="39"/>
    </row>
    <row r="350" ht="14.25" customHeight="1">
      <c r="AY350" s="39"/>
      <c r="AZ350" s="39"/>
      <c r="BA350" s="39"/>
    </row>
    <row r="351" ht="14.25" customHeight="1">
      <c r="AY351" s="39"/>
      <c r="AZ351" s="39"/>
      <c r="BA351" s="39"/>
    </row>
    <row r="352" ht="14.25" customHeight="1">
      <c r="AY352" s="39"/>
      <c r="AZ352" s="39"/>
      <c r="BA352" s="39"/>
    </row>
    <row r="353" ht="14.25" customHeight="1">
      <c r="AY353" s="39"/>
      <c r="AZ353" s="39"/>
      <c r="BA353" s="39"/>
    </row>
    <row r="354" ht="14.25" customHeight="1">
      <c r="AY354" s="39"/>
      <c r="AZ354" s="39"/>
      <c r="BA354" s="39"/>
    </row>
    <row r="355" ht="14.25" customHeight="1">
      <c r="AY355" s="39"/>
      <c r="AZ355" s="39"/>
      <c r="BA355" s="39"/>
    </row>
    <row r="356" ht="14.25" customHeight="1">
      <c r="AY356" s="39"/>
      <c r="AZ356" s="39"/>
      <c r="BA356" s="39"/>
    </row>
    <row r="357" ht="14.25" customHeight="1">
      <c r="AY357" s="39"/>
      <c r="AZ357" s="39"/>
      <c r="BA357" s="39"/>
    </row>
    <row r="358" ht="14.25" customHeight="1">
      <c r="AY358" s="39"/>
      <c r="AZ358" s="39"/>
      <c r="BA358" s="39"/>
    </row>
    <row r="359" ht="14.25" customHeight="1">
      <c r="AY359" s="39"/>
      <c r="AZ359" s="39"/>
      <c r="BA359" s="39"/>
    </row>
    <row r="360" ht="14.25" customHeight="1">
      <c r="AY360" s="39"/>
      <c r="AZ360" s="39"/>
      <c r="BA360" s="39"/>
    </row>
    <row r="361" ht="14.25" customHeight="1">
      <c r="AY361" s="39"/>
      <c r="AZ361" s="39"/>
      <c r="BA361" s="39"/>
    </row>
    <row r="362" ht="14.25" customHeight="1">
      <c r="AY362" s="39"/>
      <c r="AZ362" s="39"/>
      <c r="BA362" s="39"/>
    </row>
    <row r="363" ht="14.25" customHeight="1">
      <c r="AY363" s="39"/>
      <c r="AZ363" s="39"/>
      <c r="BA363" s="39"/>
    </row>
    <row r="364" ht="14.25" customHeight="1">
      <c r="AY364" s="39"/>
      <c r="AZ364" s="39"/>
      <c r="BA364" s="39"/>
    </row>
    <row r="365" ht="14.25" customHeight="1">
      <c r="AY365" s="39"/>
      <c r="AZ365" s="39"/>
      <c r="BA365" s="39"/>
    </row>
    <row r="366" ht="14.25" customHeight="1">
      <c r="AY366" s="39"/>
      <c r="AZ366" s="39"/>
      <c r="BA366" s="39"/>
    </row>
    <row r="367" ht="14.25" customHeight="1">
      <c r="AY367" s="39"/>
      <c r="AZ367" s="39"/>
      <c r="BA367" s="39"/>
    </row>
    <row r="368" ht="14.25" customHeight="1">
      <c r="AY368" s="39"/>
      <c r="AZ368" s="39"/>
      <c r="BA368" s="39"/>
    </row>
    <row r="369" ht="14.25" customHeight="1">
      <c r="AY369" s="39"/>
      <c r="AZ369" s="39"/>
      <c r="BA369" s="39"/>
    </row>
    <row r="370" ht="14.25" customHeight="1">
      <c r="AY370" s="39"/>
      <c r="AZ370" s="39"/>
      <c r="BA370" s="39"/>
    </row>
    <row r="371" ht="14.25" customHeight="1">
      <c r="AY371" s="39"/>
      <c r="AZ371" s="39"/>
      <c r="BA371" s="39"/>
    </row>
    <row r="372" ht="14.25" customHeight="1">
      <c r="AY372" s="39"/>
      <c r="AZ372" s="39"/>
      <c r="BA372" s="39"/>
    </row>
    <row r="373" ht="14.25" customHeight="1">
      <c r="AY373" s="39"/>
      <c r="AZ373" s="39"/>
      <c r="BA373" s="39"/>
    </row>
    <row r="374" ht="14.25" customHeight="1">
      <c r="AY374" s="39"/>
      <c r="AZ374" s="39"/>
      <c r="BA374" s="39"/>
    </row>
    <row r="375" ht="14.25" customHeight="1">
      <c r="AY375" s="39"/>
      <c r="AZ375" s="39"/>
      <c r="BA375" s="39"/>
    </row>
    <row r="376" ht="14.25" customHeight="1">
      <c r="AY376" s="39"/>
      <c r="AZ376" s="39"/>
      <c r="BA376" s="39"/>
    </row>
    <row r="377" ht="14.25" customHeight="1">
      <c r="AY377" s="39"/>
      <c r="AZ377" s="39"/>
      <c r="BA377" s="39"/>
    </row>
    <row r="378" ht="14.25" customHeight="1">
      <c r="AY378" s="39"/>
      <c r="AZ378" s="39"/>
      <c r="BA378" s="39"/>
    </row>
    <row r="379" ht="14.25" customHeight="1">
      <c r="AY379" s="39"/>
      <c r="AZ379" s="39"/>
      <c r="BA379" s="39"/>
    </row>
    <row r="380" ht="14.25" customHeight="1">
      <c r="AY380" s="39"/>
      <c r="AZ380" s="39"/>
      <c r="BA380" s="39"/>
    </row>
    <row r="381" ht="14.25" customHeight="1">
      <c r="AY381" s="39"/>
      <c r="AZ381" s="39"/>
      <c r="BA381" s="39"/>
    </row>
    <row r="382" ht="14.25" customHeight="1">
      <c r="AY382" s="39"/>
      <c r="AZ382" s="39"/>
      <c r="BA382" s="39"/>
    </row>
    <row r="383" ht="14.25" customHeight="1">
      <c r="AY383" s="39"/>
      <c r="AZ383" s="39"/>
      <c r="BA383" s="39"/>
    </row>
    <row r="384" ht="14.25" customHeight="1">
      <c r="AY384" s="39"/>
      <c r="AZ384" s="39"/>
      <c r="BA384" s="39"/>
    </row>
    <row r="385" ht="14.25" customHeight="1">
      <c r="AY385" s="39"/>
      <c r="AZ385" s="39"/>
      <c r="BA385" s="39"/>
    </row>
    <row r="386" ht="14.25" customHeight="1">
      <c r="AY386" s="39"/>
      <c r="AZ386" s="39"/>
      <c r="BA386" s="39"/>
    </row>
    <row r="387" ht="14.25" customHeight="1">
      <c r="AY387" s="39"/>
      <c r="AZ387" s="39"/>
      <c r="BA387" s="39"/>
    </row>
    <row r="388" ht="14.25" customHeight="1">
      <c r="AY388" s="39"/>
      <c r="AZ388" s="39"/>
      <c r="BA388" s="39"/>
    </row>
    <row r="389" ht="14.25" customHeight="1">
      <c r="AY389" s="39"/>
      <c r="AZ389" s="39"/>
      <c r="BA389" s="39"/>
    </row>
    <row r="390" ht="14.25" customHeight="1">
      <c r="AY390" s="39"/>
      <c r="AZ390" s="39"/>
      <c r="BA390" s="39"/>
    </row>
    <row r="391" ht="14.25" customHeight="1">
      <c r="AY391" s="39"/>
      <c r="AZ391" s="39"/>
      <c r="BA391" s="39"/>
    </row>
    <row r="392" ht="14.25" customHeight="1">
      <c r="AY392" s="39"/>
      <c r="AZ392" s="39"/>
      <c r="BA392" s="39"/>
    </row>
    <row r="393" ht="14.25" customHeight="1">
      <c r="AY393" s="39"/>
      <c r="AZ393" s="39"/>
      <c r="BA393" s="39"/>
    </row>
    <row r="394" ht="14.25" customHeight="1">
      <c r="AY394" s="39"/>
      <c r="AZ394" s="39"/>
      <c r="BA394" s="39"/>
    </row>
    <row r="395" ht="14.25" customHeight="1">
      <c r="AY395" s="39"/>
      <c r="AZ395" s="39"/>
      <c r="BA395" s="39"/>
    </row>
    <row r="396" ht="14.25" customHeight="1">
      <c r="AY396" s="39"/>
      <c r="AZ396" s="39"/>
      <c r="BA396" s="39"/>
    </row>
    <row r="397" ht="14.25" customHeight="1">
      <c r="AY397" s="39"/>
      <c r="AZ397" s="39"/>
      <c r="BA397" s="39"/>
    </row>
    <row r="398" ht="14.25" customHeight="1">
      <c r="AY398" s="39"/>
      <c r="AZ398" s="39"/>
      <c r="BA398" s="39"/>
    </row>
    <row r="399" ht="14.25" customHeight="1">
      <c r="AY399" s="39"/>
      <c r="AZ399" s="39"/>
      <c r="BA399" s="39"/>
    </row>
    <row r="400" ht="14.25" customHeight="1">
      <c r="AY400" s="39"/>
      <c r="AZ400" s="39"/>
      <c r="BA400" s="39"/>
    </row>
    <row r="401" ht="14.25" customHeight="1">
      <c r="AY401" s="39"/>
      <c r="AZ401" s="39"/>
      <c r="BA401" s="39"/>
    </row>
    <row r="402" ht="14.25" customHeight="1">
      <c r="AY402" s="39"/>
      <c r="AZ402" s="39"/>
      <c r="BA402" s="39"/>
    </row>
    <row r="403" ht="14.25" customHeight="1">
      <c r="AY403" s="39"/>
      <c r="AZ403" s="39"/>
      <c r="BA403" s="39"/>
    </row>
    <row r="404" ht="14.25" customHeight="1">
      <c r="AY404" s="39"/>
      <c r="AZ404" s="39"/>
      <c r="BA404" s="39"/>
    </row>
    <row r="405" ht="14.25" customHeight="1">
      <c r="AY405" s="39"/>
      <c r="AZ405" s="39"/>
      <c r="BA405" s="39"/>
    </row>
    <row r="406" ht="14.25" customHeight="1">
      <c r="AY406" s="39"/>
      <c r="AZ406" s="39"/>
      <c r="BA406" s="39"/>
    </row>
    <row r="407" ht="14.25" customHeight="1">
      <c r="AY407" s="39"/>
      <c r="AZ407" s="39"/>
      <c r="BA407" s="39"/>
    </row>
    <row r="408" ht="14.25" customHeight="1">
      <c r="AY408" s="39"/>
      <c r="AZ408" s="39"/>
      <c r="BA408" s="39"/>
    </row>
    <row r="409" ht="14.25" customHeight="1">
      <c r="AY409" s="39"/>
      <c r="AZ409" s="39"/>
      <c r="BA409" s="39"/>
    </row>
    <row r="410" ht="14.25" customHeight="1">
      <c r="AY410" s="39"/>
      <c r="AZ410" s="39"/>
      <c r="BA410" s="39"/>
    </row>
    <row r="411" ht="14.25" customHeight="1">
      <c r="AY411" s="39"/>
      <c r="AZ411" s="39"/>
      <c r="BA411" s="39"/>
    </row>
    <row r="412" ht="14.25" customHeight="1">
      <c r="AY412" s="39"/>
      <c r="AZ412" s="39"/>
      <c r="BA412" s="39"/>
    </row>
    <row r="413" ht="14.25" customHeight="1">
      <c r="AY413" s="39"/>
      <c r="AZ413" s="39"/>
      <c r="BA413" s="39"/>
    </row>
    <row r="414" ht="14.25" customHeight="1">
      <c r="AY414" s="39"/>
      <c r="AZ414" s="39"/>
      <c r="BA414" s="39"/>
    </row>
    <row r="415" ht="14.25" customHeight="1">
      <c r="AY415" s="39"/>
      <c r="AZ415" s="39"/>
      <c r="BA415" s="39"/>
    </row>
    <row r="416" ht="14.25" customHeight="1">
      <c r="AY416" s="39"/>
      <c r="AZ416" s="39"/>
      <c r="BA416" s="39"/>
    </row>
    <row r="417" ht="14.25" customHeight="1">
      <c r="AY417" s="39"/>
      <c r="AZ417" s="39"/>
      <c r="BA417" s="39"/>
    </row>
    <row r="418" ht="14.25" customHeight="1">
      <c r="AY418" s="39"/>
      <c r="AZ418" s="39"/>
      <c r="BA418" s="39"/>
    </row>
    <row r="419" ht="14.25" customHeight="1">
      <c r="AY419" s="39"/>
      <c r="AZ419" s="39"/>
      <c r="BA419" s="39"/>
    </row>
    <row r="420" ht="14.25" customHeight="1">
      <c r="AY420" s="39"/>
      <c r="AZ420" s="39"/>
      <c r="BA420" s="39"/>
    </row>
    <row r="421" ht="14.25" customHeight="1">
      <c r="AY421" s="39"/>
      <c r="AZ421" s="39"/>
      <c r="BA421" s="39"/>
    </row>
    <row r="422" ht="14.25" customHeight="1">
      <c r="AY422" s="39"/>
      <c r="AZ422" s="39"/>
      <c r="BA422" s="39"/>
    </row>
    <row r="423" ht="14.25" customHeight="1">
      <c r="AY423" s="39"/>
      <c r="AZ423" s="39"/>
      <c r="BA423" s="39"/>
    </row>
    <row r="424" ht="14.25" customHeight="1">
      <c r="AY424" s="39"/>
      <c r="AZ424" s="39"/>
      <c r="BA424" s="39"/>
    </row>
    <row r="425" ht="14.25" customHeight="1">
      <c r="AY425" s="39"/>
      <c r="AZ425" s="39"/>
      <c r="BA425" s="39"/>
    </row>
    <row r="426" ht="14.25" customHeight="1">
      <c r="AY426" s="39"/>
      <c r="AZ426" s="39"/>
      <c r="BA426" s="39"/>
    </row>
    <row r="427" ht="14.25" customHeight="1">
      <c r="AY427" s="39"/>
      <c r="AZ427" s="39"/>
      <c r="BA427" s="39"/>
    </row>
    <row r="428" ht="14.25" customHeight="1">
      <c r="AY428" s="39"/>
      <c r="AZ428" s="39"/>
      <c r="BA428" s="39"/>
    </row>
    <row r="429" ht="14.25" customHeight="1">
      <c r="AY429" s="39"/>
      <c r="AZ429" s="39"/>
      <c r="BA429" s="39"/>
    </row>
    <row r="430" ht="14.25" customHeight="1">
      <c r="AY430" s="39"/>
      <c r="AZ430" s="39"/>
      <c r="BA430" s="39"/>
    </row>
    <row r="431" ht="14.25" customHeight="1">
      <c r="AY431" s="39"/>
      <c r="AZ431" s="39"/>
      <c r="BA431" s="39"/>
    </row>
    <row r="432" ht="14.25" customHeight="1">
      <c r="AY432" s="39"/>
      <c r="AZ432" s="39"/>
      <c r="BA432" s="39"/>
    </row>
    <row r="433" ht="14.25" customHeight="1">
      <c r="AY433" s="39"/>
      <c r="AZ433" s="39"/>
      <c r="BA433" s="39"/>
    </row>
    <row r="434" ht="14.25" customHeight="1">
      <c r="AY434" s="39"/>
      <c r="AZ434" s="39"/>
      <c r="BA434" s="39"/>
    </row>
    <row r="435" ht="14.25" customHeight="1">
      <c r="AY435" s="39"/>
      <c r="AZ435" s="39"/>
      <c r="BA435" s="39"/>
    </row>
    <row r="436" ht="14.25" customHeight="1">
      <c r="AY436" s="39"/>
      <c r="AZ436" s="39"/>
      <c r="BA436" s="39"/>
    </row>
    <row r="437" ht="14.25" customHeight="1">
      <c r="AY437" s="39"/>
      <c r="AZ437" s="39"/>
      <c r="BA437" s="39"/>
    </row>
    <row r="438" ht="14.25" customHeight="1">
      <c r="AY438" s="39"/>
      <c r="AZ438" s="39"/>
      <c r="BA438" s="39"/>
    </row>
    <row r="439" ht="14.25" customHeight="1">
      <c r="AY439" s="39"/>
      <c r="AZ439" s="39"/>
      <c r="BA439" s="39"/>
    </row>
    <row r="440" ht="14.25" customHeight="1">
      <c r="AY440" s="39"/>
      <c r="AZ440" s="39"/>
      <c r="BA440" s="39"/>
    </row>
    <row r="441" ht="14.25" customHeight="1">
      <c r="AY441" s="39"/>
      <c r="AZ441" s="39"/>
      <c r="BA441" s="39"/>
    </row>
    <row r="442" ht="14.25" customHeight="1">
      <c r="AY442" s="39"/>
      <c r="AZ442" s="39"/>
      <c r="BA442" s="39"/>
    </row>
    <row r="443" ht="14.25" customHeight="1">
      <c r="AY443" s="39"/>
      <c r="AZ443" s="39"/>
      <c r="BA443" s="39"/>
    </row>
    <row r="444" ht="14.25" customHeight="1">
      <c r="AY444" s="39"/>
      <c r="AZ444" s="39"/>
      <c r="BA444" s="39"/>
    </row>
    <row r="445" ht="14.25" customHeight="1">
      <c r="AY445" s="39"/>
      <c r="AZ445" s="39"/>
      <c r="BA445" s="39"/>
    </row>
    <row r="446" ht="14.25" customHeight="1">
      <c r="AY446" s="39"/>
      <c r="AZ446" s="39"/>
      <c r="BA446" s="39"/>
    </row>
    <row r="447" ht="14.25" customHeight="1">
      <c r="AY447" s="39"/>
      <c r="AZ447" s="39"/>
      <c r="BA447" s="39"/>
    </row>
    <row r="448" ht="14.25" customHeight="1">
      <c r="AY448" s="39"/>
      <c r="AZ448" s="39"/>
      <c r="BA448" s="39"/>
    </row>
    <row r="449" ht="14.25" customHeight="1">
      <c r="AY449" s="39"/>
      <c r="AZ449" s="39"/>
      <c r="BA449" s="39"/>
    </row>
    <row r="450" ht="14.25" customHeight="1">
      <c r="AY450" s="39"/>
      <c r="AZ450" s="39"/>
      <c r="BA450" s="39"/>
    </row>
    <row r="451" ht="14.25" customHeight="1">
      <c r="AY451" s="39"/>
      <c r="AZ451" s="39"/>
      <c r="BA451" s="39"/>
    </row>
    <row r="452" ht="14.25" customHeight="1">
      <c r="AY452" s="39"/>
      <c r="AZ452" s="39"/>
      <c r="BA452" s="39"/>
    </row>
    <row r="453" ht="14.25" customHeight="1">
      <c r="AY453" s="39"/>
      <c r="AZ453" s="39"/>
      <c r="BA453" s="39"/>
    </row>
    <row r="454" ht="14.25" customHeight="1">
      <c r="AY454" s="39"/>
      <c r="AZ454" s="39"/>
      <c r="BA454" s="39"/>
    </row>
    <row r="455" ht="14.25" customHeight="1">
      <c r="AY455" s="39"/>
      <c r="AZ455" s="39"/>
      <c r="BA455" s="39"/>
    </row>
    <row r="456" ht="14.25" customHeight="1">
      <c r="AY456" s="39"/>
      <c r="AZ456" s="39"/>
      <c r="BA456" s="39"/>
    </row>
    <row r="457" ht="14.25" customHeight="1">
      <c r="AY457" s="39"/>
      <c r="AZ457" s="39"/>
      <c r="BA457" s="39"/>
    </row>
    <row r="458" ht="14.25" customHeight="1">
      <c r="AY458" s="39"/>
      <c r="AZ458" s="39"/>
      <c r="BA458" s="39"/>
    </row>
    <row r="459" ht="14.25" customHeight="1">
      <c r="AY459" s="39"/>
      <c r="AZ459" s="39"/>
      <c r="BA459" s="39"/>
    </row>
    <row r="460" ht="14.25" customHeight="1">
      <c r="AY460" s="39"/>
      <c r="AZ460" s="39"/>
      <c r="BA460" s="39"/>
    </row>
    <row r="461" ht="14.25" customHeight="1">
      <c r="AY461" s="39"/>
      <c r="AZ461" s="39"/>
      <c r="BA461" s="39"/>
    </row>
    <row r="462" ht="14.25" customHeight="1">
      <c r="AY462" s="39"/>
      <c r="AZ462" s="39"/>
      <c r="BA462" s="39"/>
    </row>
    <row r="463" ht="14.25" customHeight="1">
      <c r="AY463" s="39"/>
      <c r="AZ463" s="39"/>
      <c r="BA463" s="39"/>
    </row>
    <row r="464" ht="14.25" customHeight="1">
      <c r="AY464" s="39"/>
      <c r="AZ464" s="39"/>
      <c r="BA464" s="39"/>
    </row>
    <row r="465" ht="14.25" customHeight="1">
      <c r="AY465" s="39"/>
      <c r="AZ465" s="39"/>
      <c r="BA465" s="39"/>
    </row>
    <row r="466" ht="14.25" customHeight="1">
      <c r="AY466" s="39"/>
      <c r="AZ466" s="39"/>
      <c r="BA466" s="39"/>
    </row>
    <row r="467" ht="14.25" customHeight="1">
      <c r="AY467" s="39"/>
      <c r="AZ467" s="39"/>
      <c r="BA467" s="39"/>
    </row>
    <row r="468" ht="14.25" customHeight="1">
      <c r="AY468" s="39"/>
      <c r="AZ468" s="39"/>
      <c r="BA468" s="39"/>
    </row>
    <row r="469" ht="14.25" customHeight="1">
      <c r="AY469" s="39"/>
      <c r="AZ469" s="39"/>
      <c r="BA469" s="39"/>
    </row>
    <row r="470" ht="14.25" customHeight="1">
      <c r="AY470" s="39"/>
      <c r="AZ470" s="39"/>
      <c r="BA470" s="39"/>
    </row>
    <row r="471" ht="14.25" customHeight="1">
      <c r="AY471" s="39"/>
      <c r="AZ471" s="39"/>
      <c r="BA471" s="39"/>
    </row>
    <row r="472" ht="14.25" customHeight="1">
      <c r="AY472" s="39"/>
      <c r="AZ472" s="39"/>
      <c r="BA472" s="39"/>
    </row>
    <row r="473" ht="14.25" customHeight="1">
      <c r="AY473" s="39"/>
      <c r="AZ473" s="39"/>
      <c r="BA473" s="39"/>
    </row>
    <row r="474" ht="14.25" customHeight="1">
      <c r="AY474" s="39"/>
      <c r="AZ474" s="39"/>
      <c r="BA474" s="39"/>
    </row>
    <row r="475" ht="14.25" customHeight="1">
      <c r="AY475" s="39"/>
      <c r="AZ475" s="39"/>
      <c r="BA475" s="39"/>
    </row>
    <row r="476" ht="14.25" customHeight="1">
      <c r="AY476" s="39"/>
      <c r="AZ476" s="39"/>
      <c r="BA476" s="39"/>
    </row>
    <row r="477" ht="14.25" customHeight="1">
      <c r="AY477" s="39"/>
      <c r="AZ477" s="39"/>
      <c r="BA477" s="39"/>
    </row>
    <row r="478" ht="14.25" customHeight="1">
      <c r="AY478" s="39"/>
      <c r="AZ478" s="39"/>
      <c r="BA478" s="39"/>
    </row>
    <row r="479" ht="14.25" customHeight="1">
      <c r="AY479" s="39"/>
      <c r="AZ479" s="39"/>
      <c r="BA479" s="39"/>
    </row>
    <row r="480" ht="14.25" customHeight="1">
      <c r="AY480" s="39"/>
      <c r="AZ480" s="39"/>
      <c r="BA480" s="39"/>
    </row>
    <row r="481" ht="14.25" customHeight="1">
      <c r="AY481" s="39"/>
      <c r="AZ481" s="39"/>
      <c r="BA481" s="39"/>
    </row>
    <row r="482" ht="14.25" customHeight="1">
      <c r="AY482" s="39"/>
      <c r="AZ482" s="39"/>
      <c r="BA482" s="39"/>
    </row>
    <row r="483" ht="14.25" customHeight="1">
      <c r="AY483" s="39"/>
      <c r="AZ483" s="39"/>
      <c r="BA483" s="39"/>
    </row>
    <row r="484" ht="14.25" customHeight="1">
      <c r="AY484" s="39"/>
      <c r="AZ484" s="39"/>
      <c r="BA484" s="39"/>
    </row>
    <row r="485" ht="14.25" customHeight="1">
      <c r="AY485" s="39"/>
      <c r="AZ485" s="39"/>
      <c r="BA485" s="39"/>
    </row>
    <row r="486" ht="14.25" customHeight="1">
      <c r="AY486" s="39"/>
      <c r="AZ486" s="39"/>
      <c r="BA486" s="39"/>
    </row>
    <row r="487" ht="14.25" customHeight="1">
      <c r="AY487" s="39"/>
      <c r="AZ487" s="39"/>
      <c r="BA487" s="39"/>
    </row>
    <row r="488" ht="14.25" customHeight="1">
      <c r="AY488" s="39"/>
      <c r="AZ488" s="39"/>
      <c r="BA488" s="39"/>
    </row>
    <row r="489" ht="14.25" customHeight="1">
      <c r="AY489" s="39"/>
      <c r="AZ489" s="39"/>
      <c r="BA489" s="39"/>
    </row>
    <row r="490" ht="14.25" customHeight="1">
      <c r="AY490" s="39"/>
      <c r="AZ490" s="39"/>
      <c r="BA490" s="39"/>
    </row>
    <row r="491" ht="14.25" customHeight="1">
      <c r="AY491" s="39"/>
      <c r="AZ491" s="39"/>
      <c r="BA491" s="39"/>
    </row>
    <row r="492" ht="14.25" customHeight="1">
      <c r="AY492" s="39"/>
      <c r="AZ492" s="39"/>
      <c r="BA492" s="39"/>
    </row>
    <row r="493" ht="14.25" customHeight="1">
      <c r="AY493" s="39"/>
      <c r="AZ493" s="39"/>
      <c r="BA493" s="39"/>
    </row>
    <row r="494" ht="14.25" customHeight="1">
      <c r="AY494" s="39"/>
      <c r="AZ494" s="39"/>
      <c r="BA494" s="39"/>
    </row>
    <row r="495" ht="14.25" customHeight="1">
      <c r="AY495" s="39"/>
      <c r="AZ495" s="39"/>
      <c r="BA495" s="39"/>
    </row>
    <row r="496" ht="14.25" customHeight="1">
      <c r="AY496" s="39"/>
      <c r="AZ496" s="39"/>
      <c r="BA496" s="39"/>
    </row>
    <row r="497" ht="14.25" customHeight="1">
      <c r="AY497" s="39"/>
      <c r="AZ497" s="39"/>
      <c r="BA497" s="39"/>
    </row>
    <row r="498" ht="14.25" customHeight="1">
      <c r="AY498" s="39"/>
      <c r="AZ498" s="39"/>
      <c r="BA498" s="39"/>
    </row>
    <row r="499" ht="14.25" customHeight="1">
      <c r="AY499" s="39"/>
      <c r="AZ499" s="39"/>
      <c r="BA499" s="39"/>
    </row>
    <row r="500" ht="14.25" customHeight="1">
      <c r="AY500" s="39"/>
      <c r="AZ500" s="39"/>
      <c r="BA500" s="39"/>
    </row>
    <row r="501" ht="14.25" customHeight="1">
      <c r="AY501" s="39"/>
      <c r="AZ501" s="39"/>
      <c r="BA501" s="39"/>
    </row>
    <row r="502" ht="14.25" customHeight="1">
      <c r="AY502" s="39"/>
      <c r="AZ502" s="39"/>
      <c r="BA502" s="39"/>
    </row>
    <row r="503" ht="14.25" customHeight="1">
      <c r="AY503" s="39"/>
      <c r="AZ503" s="39"/>
      <c r="BA503" s="39"/>
    </row>
    <row r="504" ht="14.25" customHeight="1">
      <c r="AY504" s="39"/>
      <c r="AZ504" s="39"/>
      <c r="BA504" s="39"/>
    </row>
    <row r="505" ht="14.25" customHeight="1">
      <c r="AY505" s="39"/>
      <c r="AZ505" s="39"/>
      <c r="BA505" s="39"/>
    </row>
    <row r="506" ht="14.25" customHeight="1">
      <c r="AY506" s="39"/>
      <c r="AZ506" s="39"/>
      <c r="BA506" s="39"/>
    </row>
    <row r="507" ht="14.25" customHeight="1">
      <c r="AY507" s="39"/>
      <c r="AZ507" s="39"/>
      <c r="BA507" s="39"/>
    </row>
    <row r="508" ht="14.25" customHeight="1">
      <c r="AY508" s="39"/>
      <c r="AZ508" s="39"/>
      <c r="BA508" s="39"/>
    </row>
    <row r="509" ht="14.25" customHeight="1">
      <c r="AY509" s="39"/>
      <c r="AZ509" s="39"/>
      <c r="BA509" s="39"/>
    </row>
    <row r="510" ht="14.25" customHeight="1">
      <c r="AY510" s="39"/>
      <c r="AZ510" s="39"/>
      <c r="BA510" s="39"/>
    </row>
    <row r="511" ht="14.25" customHeight="1">
      <c r="AY511" s="39"/>
      <c r="AZ511" s="39"/>
      <c r="BA511" s="39"/>
    </row>
    <row r="512" ht="14.25" customHeight="1">
      <c r="AY512" s="39"/>
      <c r="AZ512" s="39"/>
      <c r="BA512" s="39"/>
    </row>
    <row r="513" ht="14.25" customHeight="1">
      <c r="AY513" s="39"/>
      <c r="AZ513" s="39"/>
      <c r="BA513" s="39"/>
    </row>
    <row r="514" ht="14.25" customHeight="1">
      <c r="AY514" s="39"/>
      <c r="AZ514" s="39"/>
      <c r="BA514" s="39"/>
    </row>
    <row r="515" ht="14.25" customHeight="1">
      <c r="AY515" s="39"/>
      <c r="AZ515" s="39"/>
      <c r="BA515" s="39"/>
    </row>
    <row r="516" ht="14.25" customHeight="1">
      <c r="AY516" s="39"/>
      <c r="AZ516" s="39"/>
      <c r="BA516" s="39"/>
    </row>
    <row r="517" ht="14.25" customHeight="1">
      <c r="AY517" s="39"/>
      <c r="AZ517" s="39"/>
      <c r="BA517" s="39"/>
    </row>
    <row r="518" ht="14.25" customHeight="1">
      <c r="AY518" s="39"/>
      <c r="AZ518" s="39"/>
      <c r="BA518" s="39"/>
    </row>
    <row r="519" ht="14.25" customHeight="1">
      <c r="AY519" s="39"/>
      <c r="AZ519" s="39"/>
      <c r="BA519" s="39"/>
    </row>
    <row r="520" ht="14.25" customHeight="1">
      <c r="AY520" s="39"/>
      <c r="AZ520" s="39"/>
      <c r="BA520" s="39"/>
    </row>
    <row r="521" ht="14.25" customHeight="1">
      <c r="AY521" s="39"/>
      <c r="AZ521" s="39"/>
      <c r="BA521" s="39"/>
    </row>
    <row r="522" ht="14.25" customHeight="1">
      <c r="AY522" s="39"/>
      <c r="AZ522" s="39"/>
      <c r="BA522" s="39"/>
    </row>
    <row r="523" ht="14.25" customHeight="1">
      <c r="AY523" s="39"/>
      <c r="AZ523" s="39"/>
      <c r="BA523" s="39"/>
    </row>
    <row r="524" ht="14.25" customHeight="1">
      <c r="AY524" s="39"/>
      <c r="AZ524" s="39"/>
      <c r="BA524" s="39"/>
    </row>
    <row r="525" ht="14.25" customHeight="1">
      <c r="AY525" s="39"/>
      <c r="AZ525" s="39"/>
      <c r="BA525" s="39"/>
    </row>
    <row r="526" ht="14.25" customHeight="1">
      <c r="AY526" s="39"/>
      <c r="AZ526" s="39"/>
      <c r="BA526" s="39"/>
    </row>
    <row r="527" ht="14.25" customHeight="1">
      <c r="AY527" s="39"/>
      <c r="AZ527" s="39"/>
      <c r="BA527" s="39"/>
    </row>
    <row r="528" ht="14.25" customHeight="1">
      <c r="AY528" s="39"/>
      <c r="AZ528" s="39"/>
      <c r="BA528" s="39"/>
    </row>
    <row r="529" ht="14.25" customHeight="1">
      <c r="AY529" s="39"/>
      <c r="AZ529" s="39"/>
      <c r="BA529" s="39"/>
    </row>
    <row r="530" ht="14.25" customHeight="1">
      <c r="AY530" s="39"/>
      <c r="AZ530" s="39"/>
      <c r="BA530" s="39"/>
    </row>
    <row r="531" ht="14.25" customHeight="1">
      <c r="AY531" s="39"/>
      <c r="AZ531" s="39"/>
      <c r="BA531" s="39"/>
    </row>
    <row r="532" ht="14.25" customHeight="1">
      <c r="AY532" s="39"/>
      <c r="AZ532" s="39"/>
      <c r="BA532" s="39"/>
    </row>
    <row r="533" ht="14.25" customHeight="1">
      <c r="AY533" s="39"/>
      <c r="AZ533" s="39"/>
      <c r="BA533" s="39"/>
    </row>
    <row r="534" ht="14.25" customHeight="1">
      <c r="AY534" s="39"/>
      <c r="AZ534" s="39"/>
      <c r="BA534" s="39"/>
    </row>
    <row r="535" ht="14.25" customHeight="1">
      <c r="AY535" s="39"/>
      <c r="AZ535" s="39"/>
      <c r="BA535" s="39"/>
    </row>
    <row r="536" ht="14.25" customHeight="1">
      <c r="AY536" s="39"/>
      <c r="AZ536" s="39"/>
      <c r="BA536" s="39"/>
    </row>
    <row r="537" ht="14.25" customHeight="1">
      <c r="AY537" s="39"/>
      <c r="AZ537" s="39"/>
      <c r="BA537" s="39"/>
    </row>
    <row r="538" ht="14.25" customHeight="1">
      <c r="AY538" s="39"/>
      <c r="AZ538" s="39"/>
      <c r="BA538" s="39"/>
    </row>
    <row r="539" ht="14.25" customHeight="1">
      <c r="AY539" s="39"/>
      <c r="AZ539" s="39"/>
      <c r="BA539" s="39"/>
    </row>
    <row r="540" ht="14.25" customHeight="1">
      <c r="AY540" s="39"/>
      <c r="AZ540" s="39"/>
      <c r="BA540" s="39"/>
    </row>
    <row r="541" ht="14.25" customHeight="1">
      <c r="AY541" s="39"/>
      <c r="AZ541" s="39"/>
      <c r="BA541" s="39"/>
    </row>
    <row r="542" ht="14.25" customHeight="1">
      <c r="AY542" s="39"/>
      <c r="AZ542" s="39"/>
      <c r="BA542" s="39"/>
    </row>
    <row r="543" ht="14.25" customHeight="1">
      <c r="AY543" s="39"/>
      <c r="AZ543" s="39"/>
      <c r="BA543" s="39"/>
    </row>
    <row r="544" ht="14.25" customHeight="1">
      <c r="AY544" s="39"/>
      <c r="AZ544" s="39"/>
      <c r="BA544" s="39"/>
    </row>
    <row r="545" ht="14.25" customHeight="1">
      <c r="AY545" s="39"/>
      <c r="AZ545" s="39"/>
      <c r="BA545" s="39"/>
    </row>
    <row r="546" ht="14.25" customHeight="1">
      <c r="AY546" s="39"/>
      <c r="AZ546" s="39"/>
      <c r="BA546" s="39"/>
    </row>
    <row r="547" ht="14.25" customHeight="1">
      <c r="AY547" s="39"/>
      <c r="AZ547" s="39"/>
      <c r="BA547" s="39"/>
    </row>
    <row r="548" ht="14.25" customHeight="1">
      <c r="AY548" s="39"/>
      <c r="AZ548" s="39"/>
      <c r="BA548" s="39"/>
    </row>
    <row r="549" ht="14.25" customHeight="1">
      <c r="AY549" s="39"/>
      <c r="AZ549" s="39"/>
      <c r="BA549" s="39"/>
    </row>
    <row r="550" ht="14.25" customHeight="1">
      <c r="AY550" s="39"/>
      <c r="AZ550" s="39"/>
      <c r="BA550" s="39"/>
    </row>
    <row r="551" ht="14.25" customHeight="1">
      <c r="AY551" s="39"/>
      <c r="AZ551" s="39"/>
      <c r="BA551" s="39"/>
    </row>
    <row r="552" ht="14.25" customHeight="1">
      <c r="AY552" s="39"/>
      <c r="AZ552" s="39"/>
      <c r="BA552" s="39"/>
    </row>
    <row r="553" ht="14.25" customHeight="1">
      <c r="AY553" s="39"/>
      <c r="AZ553" s="39"/>
      <c r="BA553" s="39"/>
    </row>
    <row r="554" ht="14.25" customHeight="1">
      <c r="AY554" s="39"/>
      <c r="AZ554" s="39"/>
      <c r="BA554" s="39"/>
    </row>
    <row r="555" ht="14.25" customHeight="1">
      <c r="AY555" s="39"/>
      <c r="AZ555" s="39"/>
      <c r="BA555" s="39"/>
    </row>
    <row r="556" ht="14.25" customHeight="1">
      <c r="AY556" s="39"/>
      <c r="AZ556" s="39"/>
      <c r="BA556" s="39"/>
    </row>
    <row r="557" ht="14.25" customHeight="1">
      <c r="AY557" s="39"/>
      <c r="AZ557" s="39"/>
      <c r="BA557" s="39"/>
    </row>
    <row r="558" ht="14.25" customHeight="1">
      <c r="AY558" s="39"/>
      <c r="AZ558" s="39"/>
      <c r="BA558" s="39"/>
    </row>
    <row r="559" ht="14.25" customHeight="1">
      <c r="AY559" s="39"/>
      <c r="AZ559" s="39"/>
      <c r="BA559" s="39"/>
    </row>
    <row r="560" ht="14.25" customHeight="1">
      <c r="AY560" s="39"/>
      <c r="AZ560" s="39"/>
      <c r="BA560" s="39"/>
    </row>
    <row r="561" ht="14.25" customHeight="1">
      <c r="AY561" s="39"/>
      <c r="AZ561" s="39"/>
      <c r="BA561" s="39"/>
    </row>
    <row r="562" ht="14.25" customHeight="1">
      <c r="AY562" s="39"/>
      <c r="AZ562" s="39"/>
      <c r="BA562" s="39"/>
    </row>
    <row r="563" ht="14.25" customHeight="1">
      <c r="AY563" s="39"/>
      <c r="AZ563" s="39"/>
      <c r="BA563" s="39"/>
    </row>
    <row r="564" ht="14.25" customHeight="1">
      <c r="AY564" s="39"/>
      <c r="AZ564" s="39"/>
      <c r="BA564" s="39"/>
    </row>
    <row r="565" ht="14.25" customHeight="1">
      <c r="AY565" s="39"/>
      <c r="AZ565" s="39"/>
      <c r="BA565" s="39"/>
    </row>
    <row r="566" ht="14.25" customHeight="1">
      <c r="AY566" s="39"/>
      <c r="AZ566" s="39"/>
      <c r="BA566" s="39"/>
    </row>
    <row r="567" ht="14.25" customHeight="1">
      <c r="AY567" s="39"/>
      <c r="AZ567" s="39"/>
      <c r="BA567" s="39"/>
    </row>
    <row r="568" ht="14.25" customHeight="1">
      <c r="AY568" s="39"/>
      <c r="AZ568" s="39"/>
      <c r="BA568" s="39"/>
    </row>
    <row r="569" ht="14.25" customHeight="1">
      <c r="AY569" s="39"/>
      <c r="AZ569" s="39"/>
      <c r="BA569" s="39"/>
    </row>
    <row r="570" ht="14.25" customHeight="1">
      <c r="AY570" s="39"/>
      <c r="AZ570" s="39"/>
      <c r="BA570" s="39"/>
    </row>
    <row r="571" ht="14.25" customHeight="1">
      <c r="AY571" s="39"/>
      <c r="AZ571" s="39"/>
      <c r="BA571" s="39"/>
    </row>
    <row r="572" ht="14.25" customHeight="1">
      <c r="AY572" s="39"/>
      <c r="AZ572" s="39"/>
      <c r="BA572" s="39"/>
    </row>
    <row r="573" ht="14.25" customHeight="1">
      <c r="AY573" s="39"/>
      <c r="AZ573" s="39"/>
      <c r="BA573" s="39"/>
    </row>
    <row r="574" ht="14.25" customHeight="1">
      <c r="AY574" s="39"/>
      <c r="AZ574" s="39"/>
      <c r="BA574" s="39"/>
    </row>
    <row r="575" ht="14.25" customHeight="1">
      <c r="AY575" s="39"/>
      <c r="AZ575" s="39"/>
      <c r="BA575" s="39"/>
    </row>
    <row r="576" ht="14.25" customHeight="1">
      <c r="AY576" s="39"/>
      <c r="AZ576" s="39"/>
      <c r="BA576" s="39"/>
    </row>
    <row r="577" ht="14.25" customHeight="1">
      <c r="AY577" s="39"/>
      <c r="AZ577" s="39"/>
      <c r="BA577" s="39"/>
    </row>
    <row r="578" ht="14.25" customHeight="1">
      <c r="AY578" s="39"/>
      <c r="AZ578" s="39"/>
      <c r="BA578" s="39"/>
    </row>
    <row r="579" ht="14.25" customHeight="1">
      <c r="AY579" s="39"/>
      <c r="AZ579" s="39"/>
      <c r="BA579" s="39"/>
    </row>
    <row r="580" ht="14.25" customHeight="1">
      <c r="AY580" s="39"/>
      <c r="AZ580" s="39"/>
      <c r="BA580" s="39"/>
    </row>
    <row r="581" ht="14.25" customHeight="1">
      <c r="AY581" s="39"/>
      <c r="AZ581" s="39"/>
      <c r="BA581" s="39"/>
    </row>
    <row r="582" ht="14.25" customHeight="1">
      <c r="AY582" s="39"/>
      <c r="AZ582" s="39"/>
      <c r="BA582" s="39"/>
    </row>
    <row r="583" ht="14.25" customHeight="1">
      <c r="AY583" s="39"/>
      <c r="AZ583" s="39"/>
      <c r="BA583" s="39"/>
    </row>
    <row r="584" ht="14.25" customHeight="1">
      <c r="AY584" s="39"/>
      <c r="AZ584" s="39"/>
      <c r="BA584" s="39"/>
    </row>
    <row r="585" ht="14.25" customHeight="1">
      <c r="AY585" s="39"/>
      <c r="AZ585" s="39"/>
      <c r="BA585" s="39"/>
    </row>
    <row r="586" ht="14.25" customHeight="1">
      <c r="AY586" s="39"/>
      <c r="AZ586" s="39"/>
      <c r="BA586" s="39"/>
    </row>
    <row r="587" ht="14.25" customHeight="1">
      <c r="AY587" s="39"/>
      <c r="AZ587" s="39"/>
      <c r="BA587" s="39"/>
    </row>
    <row r="588" ht="14.25" customHeight="1">
      <c r="AY588" s="39"/>
      <c r="AZ588" s="39"/>
      <c r="BA588" s="39"/>
    </row>
    <row r="589" ht="14.25" customHeight="1">
      <c r="AY589" s="39"/>
      <c r="AZ589" s="39"/>
      <c r="BA589" s="39"/>
    </row>
    <row r="590" ht="14.25" customHeight="1">
      <c r="AY590" s="39"/>
      <c r="AZ590" s="39"/>
      <c r="BA590" s="39"/>
    </row>
    <row r="591" ht="14.25" customHeight="1">
      <c r="AY591" s="39"/>
      <c r="AZ591" s="39"/>
      <c r="BA591" s="39"/>
    </row>
    <row r="592" ht="14.25" customHeight="1">
      <c r="AY592" s="39"/>
      <c r="AZ592" s="39"/>
      <c r="BA592" s="39"/>
    </row>
    <row r="593" ht="14.25" customHeight="1">
      <c r="AY593" s="39"/>
      <c r="AZ593" s="39"/>
      <c r="BA593" s="39"/>
    </row>
    <row r="594" ht="14.25" customHeight="1">
      <c r="AY594" s="39"/>
      <c r="AZ594" s="39"/>
      <c r="BA594" s="39"/>
    </row>
    <row r="595" ht="14.25" customHeight="1">
      <c r="AY595" s="39"/>
      <c r="AZ595" s="39"/>
      <c r="BA595" s="39"/>
    </row>
    <row r="596" ht="14.25" customHeight="1">
      <c r="AY596" s="39"/>
      <c r="AZ596" s="39"/>
      <c r="BA596" s="39"/>
    </row>
    <row r="597" ht="14.25" customHeight="1">
      <c r="AY597" s="39"/>
      <c r="AZ597" s="39"/>
      <c r="BA597" s="39"/>
    </row>
    <row r="598" ht="14.25" customHeight="1">
      <c r="AY598" s="39"/>
      <c r="AZ598" s="39"/>
      <c r="BA598" s="39"/>
    </row>
    <row r="599" ht="14.25" customHeight="1">
      <c r="AY599" s="39"/>
      <c r="AZ599" s="39"/>
      <c r="BA599" s="39"/>
    </row>
    <row r="600" ht="14.25" customHeight="1">
      <c r="AY600" s="39"/>
      <c r="AZ600" s="39"/>
      <c r="BA600" s="39"/>
    </row>
    <row r="601" ht="14.25" customHeight="1">
      <c r="AY601" s="39"/>
      <c r="AZ601" s="39"/>
      <c r="BA601" s="39"/>
    </row>
    <row r="602" ht="14.25" customHeight="1">
      <c r="AY602" s="39"/>
      <c r="AZ602" s="39"/>
      <c r="BA602" s="39"/>
    </row>
    <row r="603" ht="14.25" customHeight="1">
      <c r="AY603" s="39"/>
      <c r="AZ603" s="39"/>
      <c r="BA603" s="39"/>
    </row>
    <row r="604" ht="14.25" customHeight="1">
      <c r="AY604" s="39"/>
      <c r="AZ604" s="39"/>
      <c r="BA604" s="39"/>
    </row>
    <row r="605" ht="14.25" customHeight="1">
      <c r="AY605" s="39"/>
      <c r="AZ605" s="39"/>
      <c r="BA605" s="39"/>
    </row>
    <row r="606" ht="14.25" customHeight="1">
      <c r="AY606" s="39"/>
      <c r="AZ606" s="39"/>
      <c r="BA606" s="39"/>
    </row>
    <row r="607" ht="14.25" customHeight="1">
      <c r="AY607" s="39"/>
      <c r="AZ607" s="39"/>
      <c r="BA607" s="39"/>
    </row>
    <row r="608" ht="14.25" customHeight="1">
      <c r="AY608" s="39"/>
      <c r="AZ608" s="39"/>
      <c r="BA608" s="39"/>
    </row>
    <row r="609" ht="14.25" customHeight="1">
      <c r="AY609" s="39"/>
      <c r="AZ609" s="39"/>
      <c r="BA609" s="39"/>
    </row>
    <row r="610" ht="14.25" customHeight="1">
      <c r="AY610" s="39"/>
      <c r="AZ610" s="39"/>
      <c r="BA610" s="39"/>
    </row>
    <row r="611" ht="14.25" customHeight="1">
      <c r="AY611" s="39"/>
      <c r="AZ611" s="39"/>
      <c r="BA611" s="39"/>
    </row>
    <row r="612" ht="14.25" customHeight="1">
      <c r="AY612" s="39"/>
      <c r="AZ612" s="39"/>
      <c r="BA612" s="39"/>
    </row>
    <row r="613" ht="14.25" customHeight="1">
      <c r="AY613" s="39"/>
      <c r="AZ613" s="39"/>
      <c r="BA613" s="39"/>
    </row>
    <row r="614" ht="14.25" customHeight="1">
      <c r="AY614" s="39"/>
      <c r="AZ614" s="39"/>
      <c r="BA614" s="39"/>
    </row>
    <row r="615" ht="14.25" customHeight="1">
      <c r="AY615" s="39"/>
      <c r="AZ615" s="39"/>
      <c r="BA615" s="39"/>
    </row>
    <row r="616" ht="14.25" customHeight="1">
      <c r="AY616" s="39"/>
      <c r="AZ616" s="39"/>
      <c r="BA616" s="39"/>
    </row>
    <row r="617" ht="14.25" customHeight="1">
      <c r="AY617" s="39"/>
      <c r="AZ617" s="39"/>
      <c r="BA617" s="39"/>
    </row>
    <row r="618" ht="14.25" customHeight="1">
      <c r="AY618" s="39"/>
      <c r="AZ618" s="39"/>
      <c r="BA618" s="39"/>
    </row>
    <row r="619" ht="14.25" customHeight="1">
      <c r="AY619" s="39"/>
      <c r="AZ619" s="39"/>
      <c r="BA619" s="39"/>
    </row>
    <row r="620" ht="14.25" customHeight="1">
      <c r="AY620" s="39"/>
      <c r="AZ620" s="39"/>
      <c r="BA620" s="39"/>
    </row>
    <row r="621" ht="14.25" customHeight="1">
      <c r="AY621" s="39"/>
      <c r="AZ621" s="39"/>
      <c r="BA621" s="39"/>
    </row>
    <row r="622" ht="14.25" customHeight="1">
      <c r="AY622" s="39"/>
      <c r="AZ622" s="39"/>
      <c r="BA622" s="39"/>
    </row>
    <row r="623" ht="14.25" customHeight="1">
      <c r="AY623" s="39"/>
      <c r="AZ623" s="39"/>
      <c r="BA623" s="39"/>
    </row>
    <row r="624" ht="14.25" customHeight="1">
      <c r="AY624" s="39"/>
      <c r="AZ624" s="39"/>
      <c r="BA624" s="39"/>
    </row>
    <row r="625" ht="14.25" customHeight="1">
      <c r="AY625" s="39"/>
      <c r="AZ625" s="39"/>
      <c r="BA625" s="39"/>
    </row>
    <row r="626" ht="14.25" customHeight="1">
      <c r="AY626" s="39"/>
      <c r="AZ626" s="39"/>
      <c r="BA626" s="39"/>
    </row>
    <row r="627" ht="14.25" customHeight="1">
      <c r="AY627" s="39"/>
      <c r="AZ627" s="39"/>
      <c r="BA627" s="39"/>
    </row>
    <row r="628" ht="14.25" customHeight="1">
      <c r="AY628" s="39"/>
      <c r="AZ628" s="39"/>
      <c r="BA628" s="39"/>
    </row>
    <row r="629" ht="14.25" customHeight="1">
      <c r="AY629" s="39"/>
      <c r="AZ629" s="39"/>
      <c r="BA629" s="39"/>
    </row>
    <row r="630" ht="14.25" customHeight="1">
      <c r="AY630" s="39"/>
      <c r="AZ630" s="39"/>
      <c r="BA630" s="39"/>
    </row>
    <row r="631" ht="14.25" customHeight="1">
      <c r="AY631" s="39"/>
      <c r="AZ631" s="39"/>
      <c r="BA631" s="39"/>
    </row>
    <row r="632" ht="14.25" customHeight="1">
      <c r="AY632" s="39"/>
      <c r="AZ632" s="39"/>
      <c r="BA632" s="39"/>
    </row>
    <row r="633" ht="14.25" customHeight="1">
      <c r="AY633" s="39"/>
      <c r="AZ633" s="39"/>
      <c r="BA633" s="39"/>
    </row>
    <row r="634" ht="14.25" customHeight="1">
      <c r="AY634" s="39"/>
      <c r="AZ634" s="39"/>
      <c r="BA634" s="39"/>
    </row>
    <row r="635" ht="14.25" customHeight="1">
      <c r="AY635" s="39"/>
      <c r="AZ635" s="39"/>
      <c r="BA635" s="39"/>
    </row>
    <row r="636" ht="14.25" customHeight="1">
      <c r="AY636" s="39"/>
      <c r="AZ636" s="39"/>
      <c r="BA636" s="39"/>
    </row>
    <row r="637" ht="14.25" customHeight="1">
      <c r="AY637" s="39"/>
      <c r="AZ637" s="39"/>
      <c r="BA637" s="39"/>
    </row>
    <row r="638" ht="14.25" customHeight="1">
      <c r="AY638" s="39"/>
      <c r="AZ638" s="39"/>
      <c r="BA638" s="39"/>
    </row>
    <row r="639" ht="14.25" customHeight="1">
      <c r="AY639" s="39"/>
      <c r="AZ639" s="39"/>
      <c r="BA639" s="39"/>
    </row>
    <row r="640" ht="14.25" customHeight="1">
      <c r="AY640" s="39"/>
      <c r="AZ640" s="39"/>
      <c r="BA640" s="39"/>
    </row>
    <row r="641" ht="14.25" customHeight="1">
      <c r="AY641" s="39"/>
      <c r="AZ641" s="39"/>
      <c r="BA641" s="39"/>
    </row>
    <row r="642" ht="14.25" customHeight="1">
      <c r="AY642" s="39"/>
      <c r="AZ642" s="39"/>
      <c r="BA642" s="39"/>
    </row>
    <row r="643" ht="14.25" customHeight="1">
      <c r="AY643" s="39"/>
      <c r="AZ643" s="39"/>
      <c r="BA643" s="39"/>
    </row>
    <row r="644" ht="14.25" customHeight="1">
      <c r="AY644" s="39"/>
      <c r="AZ644" s="39"/>
      <c r="BA644" s="39"/>
    </row>
    <row r="645" ht="14.25" customHeight="1">
      <c r="AY645" s="39"/>
      <c r="AZ645" s="39"/>
      <c r="BA645" s="39"/>
    </row>
    <row r="646" ht="14.25" customHeight="1">
      <c r="AY646" s="39"/>
      <c r="AZ646" s="39"/>
      <c r="BA646" s="39"/>
    </row>
    <row r="647" ht="14.25" customHeight="1">
      <c r="AY647" s="39"/>
      <c r="AZ647" s="39"/>
      <c r="BA647" s="39"/>
    </row>
    <row r="648" ht="14.25" customHeight="1">
      <c r="AY648" s="39"/>
      <c r="AZ648" s="39"/>
      <c r="BA648" s="39"/>
    </row>
    <row r="649" ht="14.25" customHeight="1">
      <c r="AY649" s="39"/>
      <c r="AZ649" s="39"/>
      <c r="BA649" s="39"/>
    </row>
    <row r="650" ht="14.25" customHeight="1">
      <c r="AY650" s="39"/>
      <c r="AZ650" s="39"/>
      <c r="BA650" s="39"/>
    </row>
    <row r="651" ht="14.25" customHeight="1">
      <c r="AY651" s="39"/>
      <c r="AZ651" s="39"/>
      <c r="BA651" s="39"/>
    </row>
    <row r="652" ht="14.25" customHeight="1">
      <c r="AY652" s="39"/>
      <c r="AZ652" s="39"/>
      <c r="BA652" s="39"/>
    </row>
    <row r="653" ht="14.25" customHeight="1">
      <c r="AY653" s="39"/>
      <c r="AZ653" s="39"/>
      <c r="BA653" s="39"/>
    </row>
    <row r="654" ht="14.25" customHeight="1">
      <c r="AY654" s="39"/>
      <c r="AZ654" s="39"/>
      <c r="BA654" s="39"/>
    </row>
    <row r="655" ht="14.25" customHeight="1">
      <c r="AY655" s="39"/>
      <c r="AZ655" s="39"/>
      <c r="BA655" s="39"/>
    </row>
    <row r="656" ht="14.25" customHeight="1">
      <c r="AY656" s="39"/>
      <c r="AZ656" s="39"/>
      <c r="BA656" s="39"/>
    </row>
    <row r="657" ht="14.25" customHeight="1">
      <c r="AY657" s="39"/>
      <c r="AZ657" s="39"/>
      <c r="BA657" s="39"/>
    </row>
    <row r="658" ht="14.25" customHeight="1">
      <c r="AY658" s="39"/>
      <c r="AZ658" s="39"/>
      <c r="BA658" s="39"/>
    </row>
    <row r="659" ht="14.25" customHeight="1">
      <c r="AY659" s="39"/>
      <c r="AZ659" s="39"/>
      <c r="BA659" s="39"/>
    </row>
    <row r="660" ht="14.25" customHeight="1">
      <c r="AY660" s="39"/>
      <c r="AZ660" s="39"/>
      <c r="BA660" s="39"/>
    </row>
    <row r="661" ht="14.25" customHeight="1">
      <c r="AY661" s="39"/>
      <c r="AZ661" s="39"/>
      <c r="BA661" s="39"/>
    </row>
    <row r="662" ht="14.25" customHeight="1">
      <c r="AY662" s="39"/>
      <c r="AZ662" s="39"/>
      <c r="BA662" s="39"/>
    </row>
    <row r="663" ht="14.25" customHeight="1">
      <c r="AY663" s="39"/>
      <c r="AZ663" s="39"/>
      <c r="BA663" s="39"/>
    </row>
    <row r="664" ht="14.25" customHeight="1">
      <c r="AY664" s="39"/>
      <c r="AZ664" s="39"/>
      <c r="BA664" s="39"/>
    </row>
    <row r="665" ht="14.25" customHeight="1">
      <c r="AY665" s="39"/>
      <c r="AZ665" s="39"/>
      <c r="BA665" s="39"/>
    </row>
    <row r="666" ht="14.25" customHeight="1">
      <c r="AY666" s="39"/>
      <c r="AZ666" s="39"/>
      <c r="BA666" s="39"/>
    </row>
    <row r="667" ht="14.25" customHeight="1">
      <c r="AY667" s="39"/>
      <c r="AZ667" s="39"/>
      <c r="BA667" s="39"/>
    </row>
    <row r="668" ht="14.25" customHeight="1">
      <c r="AY668" s="39"/>
      <c r="AZ668" s="39"/>
      <c r="BA668" s="39"/>
    </row>
    <row r="669" ht="14.25" customHeight="1">
      <c r="AY669" s="39"/>
      <c r="AZ669" s="39"/>
      <c r="BA669" s="39"/>
    </row>
    <row r="670" ht="14.25" customHeight="1">
      <c r="AY670" s="39"/>
      <c r="AZ670" s="39"/>
      <c r="BA670" s="39"/>
    </row>
    <row r="671" ht="14.25" customHeight="1">
      <c r="AY671" s="39"/>
      <c r="AZ671" s="39"/>
      <c r="BA671" s="39"/>
    </row>
    <row r="672" ht="14.25" customHeight="1">
      <c r="AY672" s="39"/>
      <c r="AZ672" s="39"/>
      <c r="BA672" s="39"/>
    </row>
    <row r="673" ht="14.25" customHeight="1">
      <c r="AY673" s="39"/>
      <c r="AZ673" s="39"/>
      <c r="BA673" s="39"/>
    </row>
    <row r="674" ht="14.25" customHeight="1">
      <c r="AY674" s="39"/>
      <c r="AZ674" s="39"/>
      <c r="BA674" s="39"/>
    </row>
    <row r="675" ht="14.25" customHeight="1">
      <c r="AY675" s="39"/>
      <c r="AZ675" s="39"/>
      <c r="BA675" s="39"/>
    </row>
    <row r="676" ht="14.25" customHeight="1">
      <c r="AY676" s="39"/>
      <c r="AZ676" s="39"/>
      <c r="BA676" s="39"/>
    </row>
    <row r="677" ht="14.25" customHeight="1">
      <c r="AY677" s="39"/>
      <c r="AZ677" s="39"/>
      <c r="BA677" s="39"/>
    </row>
    <row r="678" ht="14.25" customHeight="1">
      <c r="AY678" s="39"/>
      <c r="AZ678" s="39"/>
      <c r="BA678" s="39"/>
    </row>
    <row r="679" ht="14.25" customHeight="1">
      <c r="AY679" s="39"/>
      <c r="AZ679" s="39"/>
      <c r="BA679" s="39"/>
    </row>
    <row r="680" ht="14.25" customHeight="1">
      <c r="AY680" s="39"/>
      <c r="AZ680" s="39"/>
      <c r="BA680" s="39"/>
    </row>
    <row r="681" ht="14.25" customHeight="1">
      <c r="AY681" s="39"/>
      <c r="AZ681" s="39"/>
      <c r="BA681" s="39"/>
    </row>
    <row r="682" ht="14.25" customHeight="1">
      <c r="AY682" s="39"/>
      <c r="AZ682" s="39"/>
      <c r="BA682" s="39"/>
    </row>
    <row r="683" ht="14.25" customHeight="1">
      <c r="AY683" s="39"/>
      <c r="AZ683" s="39"/>
      <c r="BA683" s="39"/>
    </row>
    <row r="684" ht="14.25" customHeight="1">
      <c r="AY684" s="39"/>
      <c r="AZ684" s="39"/>
      <c r="BA684" s="39"/>
    </row>
    <row r="685" ht="14.25" customHeight="1">
      <c r="AY685" s="39"/>
      <c r="AZ685" s="39"/>
      <c r="BA685" s="39"/>
    </row>
    <row r="686" ht="14.25" customHeight="1">
      <c r="AY686" s="39"/>
      <c r="AZ686" s="39"/>
      <c r="BA686" s="39"/>
    </row>
    <row r="687" ht="14.25" customHeight="1">
      <c r="AY687" s="39"/>
      <c r="AZ687" s="39"/>
      <c r="BA687" s="39"/>
    </row>
    <row r="688" ht="14.25" customHeight="1">
      <c r="AY688" s="39"/>
      <c r="AZ688" s="39"/>
      <c r="BA688" s="39"/>
    </row>
    <row r="689" ht="14.25" customHeight="1">
      <c r="AY689" s="39"/>
      <c r="AZ689" s="39"/>
      <c r="BA689" s="39"/>
    </row>
    <row r="690" ht="14.25" customHeight="1">
      <c r="AY690" s="39"/>
      <c r="AZ690" s="39"/>
      <c r="BA690" s="39"/>
    </row>
    <row r="691" ht="14.25" customHeight="1">
      <c r="AY691" s="39"/>
      <c r="AZ691" s="39"/>
      <c r="BA691" s="39"/>
    </row>
    <row r="692" ht="14.25" customHeight="1">
      <c r="AY692" s="39"/>
      <c r="AZ692" s="39"/>
      <c r="BA692" s="39"/>
    </row>
    <row r="693" ht="14.25" customHeight="1">
      <c r="AY693" s="39"/>
      <c r="AZ693" s="39"/>
      <c r="BA693" s="39"/>
    </row>
    <row r="694" ht="14.25" customHeight="1">
      <c r="AY694" s="39"/>
      <c r="AZ694" s="39"/>
      <c r="BA694" s="39"/>
    </row>
    <row r="695" ht="14.25" customHeight="1">
      <c r="AY695" s="39"/>
      <c r="AZ695" s="39"/>
      <c r="BA695" s="39"/>
    </row>
    <row r="696" ht="14.25" customHeight="1">
      <c r="AY696" s="39"/>
      <c r="AZ696" s="39"/>
      <c r="BA696" s="39"/>
    </row>
    <row r="697" ht="14.25" customHeight="1">
      <c r="AY697" s="39"/>
      <c r="AZ697" s="39"/>
      <c r="BA697" s="39"/>
    </row>
    <row r="698" ht="14.25" customHeight="1">
      <c r="AY698" s="39"/>
      <c r="AZ698" s="39"/>
      <c r="BA698" s="39"/>
    </row>
    <row r="699" ht="14.25" customHeight="1">
      <c r="AY699" s="39"/>
      <c r="AZ699" s="39"/>
      <c r="BA699" s="39"/>
    </row>
    <row r="700" ht="14.25" customHeight="1">
      <c r="AY700" s="39"/>
      <c r="AZ700" s="39"/>
      <c r="BA700" s="39"/>
    </row>
    <row r="701" ht="14.25" customHeight="1">
      <c r="AY701" s="39"/>
      <c r="AZ701" s="39"/>
      <c r="BA701" s="39"/>
    </row>
    <row r="702" ht="14.25" customHeight="1">
      <c r="AY702" s="39"/>
      <c r="AZ702" s="39"/>
      <c r="BA702" s="39"/>
    </row>
    <row r="703" ht="14.25" customHeight="1">
      <c r="AY703" s="39"/>
      <c r="AZ703" s="39"/>
      <c r="BA703" s="39"/>
    </row>
    <row r="704" ht="14.25" customHeight="1">
      <c r="AY704" s="39"/>
      <c r="AZ704" s="39"/>
      <c r="BA704" s="39"/>
    </row>
    <row r="705" ht="14.25" customHeight="1">
      <c r="AY705" s="39"/>
      <c r="AZ705" s="39"/>
      <c r="BA705" s="39"/>
    </row>
    <row r="706" ht="14.25" customHeight="1">
      <c r="AY706" s="39"/>
      <c r="AZ706" s="39"/>
      <c r="BA706" s="39"/>
    </row>
    <row r="707" ht="14.25" customHeight="1">
      <c r="AY707" s="39"/>
      <c r="AZ707" s="39"/>
      <c r="BA707" s="39"/>
    </row>
    <row r="708" ht="14.25" customHeight="1">
      <c r="AY708" s="39"/>
      <c r="AZ708" s="39"/>
      <c r="BA708" s="39"/>
    </row>
    <row r="709" ht="14.25" customHeight="1">
      <c r="AY709" s="39"/>
      <c r="AZ709" s="39"/>
      <c r="BA709" s="39"/>
    </row>
    <row r="710" ht="14.25" customHeight="1">
      <c r="AY710" s="39"/>
      <c r="AZ710" s="39"/>
      <c r="BA710" s="39"/>
    </row>
    <row r="711" ht="14.25" customHeight="1">
      <c r="AY711" s="39"/>
      <c r="AZ711" s="39"/>
      <c r="BA711" s="39"/>
    </row>
    <row r="712" ht="14.25" customHeight="1">
      <c r="AY712" s="39"/>
      <c r="AZ712" s="39"/>
      <c r="BA712" s="39"/>
    </row>
    <row r="713" ht="14.25" customHeight="1">
      <c r="AY713" s="39"/>
      <c r="AZ713" s="39"/>
      <c r="BA713" s="39"/>
    </row>
    <row r="714" ht="14.25" customHeight="1">
      <c r="AY714" s="39"/>
      <c r="AZ714" s="39"/>
      <c r="BA714" s="39"/>
    </row>
    <row r="715" ht="14.25" customHeight="1">
      <c r="AY715" s="39"/>
      <c r="AZ715" s="39"/>
      <c r="BA715" s="39"/>
    </row>
    <row r="716" ht="14.25" customHeight="1">
      <c r="AY716" s="39"/>
      <c r="AZ716" s="39"/>
      <c r="BA716" s="39"/>
    </row>
    <row r="717" ht="14.25" customHeight="1">
      <c r="AY717" s="39"/>
      <c r="AZ717" s="39"/>
      <c r="BA717" s="39"/>
    </row>
    <row r="718" ht="14.25" customHeight="1">
      <c r="AY718" s="39"/>
      <c r="AZ718" s="39"/>
      <c r="BA718" s="39"/>
    </row>
    <row r="719" ht="14.25" customHeight="1">
      <c r="AY719" s="39"/>
      <c r="AZ719" s="39"/>
      <c r="BA719" s="39"/>
    </row>
    <row r="720" ht="14.25" customHeight="1">
      <c r="AY720" s="39"/>
      <c r="AZ720" s="39"/>
      <c r="BA720" s="39"/>
    </row>
    <row r="721" ht="14.25" customHeight="1">
      <c r="AY721" s="39"/>
      <c r="AZ721" s="39"/>
      <c r="BA721" s="39"/>
    </row>
    <row r="722" ht="14.25" customHeight="1">
      <c r="AY722" s="39"/>
      <c r="AZ722" s="39"/>
      <c r="BA722" s="39"/>
    </row>
    <row r="723" ht="14.25" customHeight="1">
      <c r="AY723" s="39"/>
      <c r="AZ723" s="39"/>
      <c r="BA723" s="39"/>
    </row>
    <row r="724" ht="14.25" customHeight="1">
      <c r="AY724" s="39"/>
      <c r="AZ724" s="39"/>
      <c r="BA724" s="39"/>
    </row>
    <row r="725" ht="14.25" customHeight="1">
      <c r="AY725" s="39"/>
      <c r="AZ725" s="39"/>
      <c r="BA725" s="39"/>
    </row>
    <row r="726" ht="14.25" customHeight="1">
      <c r="AY726" s="39"/>
      <c r="AZ726" s="39"/>
      <c r="BA726" s="39"/>
    </row>
    <row r="727" ht="14.25" customHeight="1">
      <c r="AY727" s="39"/>
      <c r="AZ727" s="39"/>
      <c r="BA727" s="39"/>
    </row>
    <row r="728" ht="14.25" customHeight="1">
      <c r="AY728" s="39"/>
      <c r="AZ728" s="39"/>
      <c r="BA728" s="39"/>
    </row>
    <row r="729" ht="14.25" customHeight="1">
      <c r="AY729" s="39"/>
      <c r="AZ729" s="39"/>
      <c r="BA729" s="39"/>
    </row>
    <row r="730" ht="14.25" customHeight="1">
      <c r="AY730" s="39"/>
      <c r="AZ730" s="39"/>
      <c r="BA730" s="39"/>
    </row>
    <row r="731" ht="14.25" customHeight="1">
      <c r="AY731" s="39"/>
      <c r="AZ731" s="39"/>
      <c r="BA731" s="39"/>
    </row>
    <row r="732" ht="14.25" customHeight="1">
      <c r="AY732" s="39"/>
      <c r="AZ732" s="39"/>
      <c r="BA732" s="39"/>
    </row>
    <row r="733" ht="14.25" customHeight="1">
      <c r="AY733" s="39"/>
      <c r="AZ733" s="39"/>
      <c r="BA733" s="39"/>
    </row>
    <row r="734" ht="14.25" customHeight="1">
      <c r="AY734" s="39"/>
      <c r="AZ734" s="39"/>
      <c r="BA734" s="39"/>
    </row>
    <row r="735" ht="14.25" customHeight="1">
      <c r="AY735" s="39"/>
      <c r="AZ735" s="39"/>
      <c r="BA735" s="39"/>
    </row>
    <row r="736" ht="14.25" customHeight="1">
      <c r="AY736" s="39"/>
      <c r="AZ736" s="39"/>
      <c r="BA736" s="39"/>
    </row>
    <row r="737" ht="14.25" customHeight="1">
      <c r="AY737" s="39"/>
      <c r="AZ737" s="39"/>
      <c r="BA737" s="39"/>
    </row>
    <row r="738" ht="14.25" customHeight="1">
      <c r="AY738" s="39"/>
      <c r="AZ738" s="39"/>
      <c r="BA738" s="39"/>
    </row>
    <row r="739" ht="14.25" customHeight="1">
      <c r="AY739" s="39"/>
      <c r="AZ739" s="39"/>
      <c r="BA739" s="39"/>
    </row>
    <row r="740" ht="14.25" customHeight="1">
      <c r="AY740" s="39"/>
      <c r="AZ740" s="39"/>
      <c r="BA740" s="39"/>
    </row>
    <row r="741" ht="14.25" customHeight="1">
      <c r="AY741" s="39"/>
      <c r="AZ741" s="39"/>
      <c r="BA741" s="39"/>
    </row>
    <row r="742" ht="14.25" customHeight="1">
      <c r="AY742" s="39"/>
      <c r="AZ742" s="39"/>
      <c r="BA742" s="39"/>
    </row>
    <row r="743" ht="14.25" customHeight="1">
      <c r="AY743" s="39"/>
      <c r="AZ743" s="39"/>
      <c r="BA743" s="39"/>
    </row>
    <row r="744" ht="14.25" customHeight="1">
      <c r="AY744" s="39"/>
      <c r="AZ744" s="39"/>
      <c r="BA744" s="39"/>
    </row>
    <row r="745" ht="14.25" customHeight="1">
      <c r="AY745" s="39"/>
      <c r="AZ745" s="39"/>
      <c r="BA745" s="39"/>
    </row>
    <row r="746" ht="14.25" customHeight="1">
      <c r="AY746" s="39"/>
      <c r="AZ746" s="39"/>
      <c r="BA746" s="39"/>
    </row>
    <row r="747" ht="14.25" customHeight="1">
      <c r="AY747" s="39"/>
      <c r="AZ747" s="39"/>
      <c r="BA747" s="39"/>
    </row>
    <row r="748" ht="14.25" customHeight="1">
      <c r="AY748" s="39"/>
      <c r="AZ748" s="39"/>
      <c r="BA748" s="39"/>
    </row>
    <row r="749" ht="14.25" customHeight="1">
      <c r="AY749" s="39"/>
      <c r="AZ749" s="39"/>
      <c r="BA749" s="39"/>
    </row>
    <row r="750" ht="14.25" customHeight="1">
      <c r="AY750" s="39"/>
      <c r="AZ750" s="39"/>
      <c r="BA750" s="39"/>
    </row>
    <row r="751" ht="14.25" customHeight="1">
      <c r="AY751" s="39"/>
      <c r="AZ751" s="39"/>
      <c r="BA751" s="39"/>
    </row>
    <row r="752" ht="14.25" customHeight="1">
      <c r="AY752" s="39"/>
      <c r="AZ752" s="39"/>
      <c r="BA752" s="39"/>
    </row>
    <row r="753" ht="14.25" customHeight="1">
      <c r="AY753" s="39"/>
      <c r="AZ753" s="39"/>
      <c r="BA753" s="39"/>
    </row>
    <row r="754" ht="14.25" customHeight="1">
      <c r="AY754" s="39"/>
      <c r="AZ754" s="39"/>
      <c r="BA754" s="39"/>
    </row>
    <row r="755" ht="14.25" customHeight="1">
      <c r="AY755" s="39"/>
      <c r="AZ755" s="39"/>
      <c r="BA755" s="39"/>
    </row>
    <row r="756" ht="14.25" customHeight="1">
      <c r="AY756" s="39"/>
      <c r="AZ756" s="39"/>
      <c r="BA756" s="39"/>
    </row>
    <row r="757" ht="14.25" customHeight="1">
      <c r="AY757" s="39"/>
      <c r="AZ757" s="39"/>
      <c r="BA757" s="39"/>
    </row>
    <row r="758" ht="14.25" customHeight="1">
      <c r="AY758" s="39"/>
      <c r="AZ758" s="39"/>
      <c r="BA758" s="39"/>
    </row>
    <row r="759" ht="14.25" customHeight="1">
      <c r="AY759" s="39"/>
      <c r="AZ759" s="39"/>
      <c r="BA759" s="39"/>
    </row>
    <row r="760" ht="14.25" customHeight="1">
      <c r="AY760" s="39"/>
      <c r="AZ760" s="39"/>
      <c r="BA760" s="39"/>
    </row>
    <row r="761" ht="14.25" customHeight="1">
      <c r="AY761" s="39"/>
      <c r="AZ761" s="39"/>
      <c r="BA761" s="39"/>
    </row>
    <row r="762" ht="14.25" customHeight="1">
      <c r="AY762" s="39"/>
      <c r="AZ762" s="39"/>
      <c r="BA762" s="39"/>
    </row>
    <row r="763" ht="14.25" customHeight="1">
      <c r="AY763" s="39"/>
      <c r="AZ763" s="39"/>
      <c r="BA763" s="39"/>
    </row>
    <row r="764" ht="14.25" customHeight="1">
      <c r="AY764" s="39"/>
      <c r="AZ764" s="39"/>
      <c r="BA764" s="39"/>
    </row>
    <row r="765" ht="14.25" customHeight="1">
      <c r="AY765" s="39"/>
      <c r="AZ765" s="39"/>
      <c r="BA765" s="39"/>
    </row>
    <row r="766" ht="14.25" customHeight="1">
      <c r="AY766" s="39"/>
      <c r="AZ766" s="39"/>
      <c r="BA766" s="39"/>
    </row>
    <row r="767" ht="14.25" customHeight="1">
      <c r="AY767" s="39"/>
      <c r="AZ767" s="39"/>
      <c r="BA767" s="39"/>
    </row>
    <row r="768" ht="14.25" customHeight="1">
      <c r="AY768" s="39"/>
      <c r="AZ768" s="39"/>
      <c r="BA768" s="39"/>
    </row>
    <row r="769" ht="14.25" customHeight="1">
      <c r="AY769" s="39"/>
      <c r="AZ769" s="39"/>
      <c r="BA769" s="39"/>
    </row>
    <row r="770" ht="14.25" customHeight="1">
      <c r="AY770" s="39"/>
      <c r="AZ770" s="39"/>
      <c r="BA770" s="39"/>
    </row>
    <row r="771" ht="14.25" customHeight="1">
      <c r="AY771" s="39"/>
      <c r="AZ771" s="39"/>
      <c r="BA771" s="39"/>
    </row>
    <row r="772" ht="14.25" customHeight="1">
      <c r="AY772" s="39"/>
      <c r="AZ772" s="39"/>
      <c r="BA772" s="39"/>
    </row>
    <row r="773" ht="14.25" customHeight="1">
      <c r="AY773" s="39"/>
      <c r="AZ773" s="39"/>
      <c r="BA773" s="39"/>
    </row>
    <row r="774" ht="14.25" customHeight="1">
      <c r="AY774" s="39"/>
      <c r="AZ774" s="39"/>
      <c r="BA774" s="39"/>
    </row>
    <row r="775" ht="14.25" customHeight="1">
      <c r="AY775" s="39"/>
      <c r="AZ775" s="39"/>
      <c r="BA775" s="39"/>
    </row>
    <row r="776" ht="14.25" customHeight="1">
      <c r="AY776" s="39"/>
      <c r="AZ776" s="39"/>
      <c r="BA776" s="39"/>
    </row>
    <row r="777" ht="14.25" customHeight="1">
      <c r="AY777" s="39"/>
      <c r="AZ777" s="39"/>
      <c r="BA777" s="39"/>
    </row>
    <row r="778" ht="14.25" customHeight="1">
      <c r="AY778" s="39"/>
      <c r="AZ778" s="39"/>
      <c r="BA778" s="39"/>
    </row>
    <row r="779" ht="14.25" customHeight="1">
      <c r="AY779" s="39"/>
      <c r="AZ779" s="39"/>
      <c r="BA779" s="39"/>
    </row>
    <row r="780" ht="14.25" customHeight="1">
      <c r="AY780" s="39"/>
      <c r="AZ780" s="39"/>
      <c r="BA780" s="39"/>
    </row>
    <row r="781" ht="14.25" customHeight="1">
      <c r="AY781" s="39"/>
      <c r="AZ781" s="39"/>
      <c r="BA781" s="39"/>
    </row>
    <row r="782" ht="14.25" customHeight="1">
      <c r="AY782" s="39"/>
      <c r="AZ782" s="39"/>
      <c r="BA782" s="39"/>
    </row>
    <row r="783" ht="14.25" customHeight="1">
      <c r="AY783" s="39"/>
      <c r="AZ783" s="39"/>
      <c r="BA783" s="39"/>
    </row>
    <row r="784" ht="14.25" customHeight="1">
      <c r="AY784" s="39"/>
      <c r="AZ784" s="39"/>
      <c r="BA784" s="39"/>
    </row>
    <row r="785" ht="14.25" customHeight="1">
      <c r="AY785" s="39"/>
      <c r="AZ785" s="39"/>
      <c r="BA785" s="39"/>
    </row>
    <row r="786" ht="14.25" customHeight="1">
      <c r="AY786" s="39"/>
      <c r="AZ786" s="39"/>
      <c r="BA786" s="39"/>
    </row>
    <row r="787" ht="14.25" customHeight="1">
      <c r="AY787" s="39"/>
      <c r="AZ787" s="39"/>
      <c r="BA787" s="39"/>
    </row>
    <row r="788" ht="14.25" customHeight="1">
      <c r="AY788" s="39"/>
      <c r="AZ788" s="39"/>
      <c r="BA788" s="39"/>
    </row>
    <row r="789" ht="14.25" customHeight="1">
      <c r="AY789" s="39"/>
      <c r="AZ789" s="39"/>
      <c r="BA789" s="39"/>
    </row>
    <row r="790" ht="14.25" customHeight="1">
      <c r="AY790" s="39"/>
      <c r="AZ790" s="39"/>
      <c r="BA790" s="39"/>
    </row>
    <row r="791" ht="14.25" customHeight="1">
      <c r="AY791" s="39"/>
      <c r="AZ791" s="39"/>
      <c r="BA791" s="39"/>
    </row>
    <row r="792" ht="14.25" customHeight="1">
      <c r="AY792" s="39"/>
      <c r="AZ792" s="39"/>
      <c r="BA792" s="39"/>
    </row>
    <row r="793" ht="14.25" customHeight="1">
      <c r="AY793" s="39"/>
      <c r="AZ793" s="39"/>
      <c r="BA793" s="39"/>
    </row>
    <row r="794" ht="14.25" customHeight="1">
      <c r="AY794" s="39"/>
      <c r="AZ794" s="39"/>
      <c r="BA794" s="39"/>
    </row>
    <row r="795" ht="14.25" customHeight="1">
      <c r="AY795" s="39"/>
      <c r="AZ795" s="39"/>
      <c r="BA795" s="39"/>
    </row>
    <row r="796" ht="14.25" customHeight="1">
      <c r="AY796" s="39"/>
      <c r="AZ796" s="39"/>
      <c r="BA796" s="39"/>
    </row>
    <row r="797" ht="14.25" customHeight="1">
      <c r="AY797" s="39"/>
      <c r="AZ797" s="39"/>
      <c r="BA797" s="39"/>
    </row>
    <row r="798" ht="14.25" customHeight="1">
      <c r="AY798" s="39"/>
      <c r="AZ798" s="39"/>
      <c r="BA798" s="39"/>
    </row>
    <row r="799" ht="14.25" customHeight="1">
      <c r="AY799" s="39"/>
      <c r="AZ799" s="39"/>
      <c r="BA799" s="39"/>
    </row>
    <row r="800" ht="14.25" customHeight="1">
      <c r="AY800" s="39"/>
      <c r="AZ800" s="39"/>
      <c r="BA800" s="39"/>
    </row>
    <row r="801" ht="14.25" customHeight="1">
      <c r="AY801" s="39"/>
      <c r="AZ801" s="39"/>
      <c r="BA801" s="39"/>
    </row>
    <row r="802" ht="14.25" customHeight="1">
      <c r="AY802" s="39"/>
      <c r="AZ802" s="39"/>
      <c r="BA802" s="39"/>
    </row>
    <row r="803" ht="14.25" customHeight="1">
      <c r="AY803" s="39"/>
      <c r="AZ803" s="39"/>
      <c r="BA803" s="39"/>
    </row>
    <row r="804" ht="14.25" customHeight="1">
      <c r="AY804" s="39"/>
      <c r="AZ804" s="39"/>
      <c r="BA804" s="39"/>
    </row>
    <row r="805" ht="14.25" customHeight="1">
      <c r="AY805" s="39"/>
      <c r="AZ805" s="39"/>
      <c r="BA805" s="39"/>
    </row>
    <row r="806" ht="14.25" customHeight="1">
      <c r="AY806" s="39"/>
      <c r="AZ806" s="39"/>
      <c r="BA806" s="39"/>
    </row>
    <row r="807" ht="14.25" customHeight="1">
      <c r="AY807" s="39"/>
      <c r="AZ807" s="39"/>
      <c r="BA807" s="39"/>
    </row>
    <row r="808" ht="14.25" customHeight="1">
      <c r="AY808" s="39"/>
      <c r="AZ808" s="39"/>
      <c r="BA808" s="39"/>
    </row>
    <row r="809" ht="14.25" customHeight="1">
      <c r="AY809" s="39"/>
      <c r="AZ809" s="39"/>
      <c r="BA809" s="39"/>
    </row>
    <row r="810" ht="14.25" customHeight="1">
      <c r="AY810" s="39"/>
      <c r="AZ810" s="39"/>
      <c r="BA810" s="39"/>
    </row>
    <row r="811" ht="14.25" customHeight="1">
      <c r="AY811" s="39"/>
      <c r="AZ811" s="39"/>
      <c r="BA811" s="39"/>
    </row>
    <row r="812" ht="14.25" customHeight="1">
      <c r="AY812" s="39"/>
      <c r="AZ812" s="39"/>
      <c r="BA812" s="39"/>
    </row>
    <row r="813" ht="14.25" customHeight="1">
      <c r="AY813" s="39"/>
      <c r="AZ813" s="39"/>
      <c r="BA813" s="39"/>
    </row>
    <row r="814" ht="14.25" customHeight="1">
      <c r="AY814" s="39"/>
      <c r="AZ814" s="39"/>
      <c r="BA814" s="39"/>
    </row>
    <row r="815" ht="14.25" customHeight="1">
      <c r="AY815" s="39"/>
      <c r="AZ815" s="39"/>
      <c r="BA815" s="39"/>
    </row>
    <row r="816" ht="14.25" customHeight="1">
      <c r="AY816" s="39"/>
      <c r="AZ816" s="39"/>
      <c r="BA816" s="39"/>
    </row>
    <row r="817" ht="14.25" customHeight="1">
      <c r="AY817" s="39"/>
      <c r="AZ817" s="39"/>
      <c r="BA817" s="39"/>
    </row>
    <row r="818" ht="14.25" customHeight="1">
      <c r="AY818" s="39"/>
      <c r="AZ818" s="39"/>
      <c r="BA818" s="39"/>
    </row>
    <row r="819" ht="14.25" customHeight="1">
      <c r="AY819" s="39"/>
      <c r="AZ819" s="39"/>
      <c r="BA819" s="39"/>
    </row>
    <row r="820" ht="14.25" customHeight="1">
      <c r="AY820" s="39"/>
      <c r="AZ820" s="39"/>
      <c r="BA820" s="39"/>
    </row>
    <row r="821" ht="14.25" customHeight="1">
      <c r="AY821" s="39"/>
      <c r="AZ821" s="39"/>
      <c r="BA821" s="39"/>
    </row>
    <row r="822" ht="14.25" customHeight="1">
      <c r="AY822" s="39"/>
      <c r="AZ822" s="39"/>
      <c r="BA822" s="39"/>
    </row>
    <row r="823" ht="14.25" customHeight="1">
      <c r="AY823" s="39"/>
      <c r="AZ823" s="39"/>
      <c r="BA823" s="39"/>
    </row>
    <row r="824" ht="14.25" customHeight="1">
      <c r="AY824" s="39"/>
      <c r="AZ824" s="39"/>
      <c r="BA824" s="39"/>
    </row>
    <row r="825" ht="14.25" customHeight="1">
      <c r="AY825" s="39"/>
      <c r="AZ825" s="39"/>
      <c r="BA825" s="39"/>
    </row>
    <row r="826" ht="14.25" customHeight="1">
      <c r="AY826" s="39"/>
      <c r="AZ826" s="39"/>
      <c r="BA826" s="39"/>
    </row>
    <row r="827" ht="14.25" customHeight="1">
      <c r="AY827" s="39"/>
      <c r="AZ827" s="39"/>
      <c r="BA827" s="39"/>
    </row>
    <row r="828" ht="14.25" customHeight="1">
      <c r="AY828" s="39"/>
      <c r="AZ828" s="39"/>
      <c r="BA828" s="39"/>
    </row>
    <row r="829" ht="14.25" customHeight="1">
      <c r="AY829" s="39"/>
      <c r="AZ829" s="39"/>
      <c r="BA829" s="39"/>
    </row>
    <row r="830" ht="14.25" customHeight="1">
      <c r="AY830" s="39"/>
      <c r="AZ830" s="39"/>
      <c r="BA830" s="39"/>
    </row>
    <row r="831" ht="14.25" customHeight="1">
      <c r="AY831" s="39"/>
      <c r="AZ831" s="39"/>
      <c r="BA831" s="39"/>
    </row>
    <row r="832" ht="14.25" customHeight="1">
      <c r="AY832" s="39"/>
      <c r="AZ832" s="39"/>
      <c r="BA832" s="39"/>
    </row>
    <row r="833" ht="14.25" customHeight="1">
      <c r="AY833" s="39"/>
      <c r="AZ833" s="39"/>
      <c r="BA833" s="39"/>
    </row>
    <row r="834" ht="14.25" customHeight="1">
      <c r="AY834" s="39"/>
      <c r="AZ834" s="39"/>
      <c r="BA834" s="39"/>
    </row>
    <row r="835" ht="14.25" customHeight="1">
      <c r="AY835" s="39"/>
      <c r="AZ835" s="39"/>
      <c r="BA835" s="39"/>
    </row>
    <row r="836" ht="14.25" customHeight="1">
      <c r="AY836" s="39"/>
      <c r="AZ836" s="39"/>
      <c r="BA836" s="39"/>
    </row>
    <row r="837" ht="14.25" customHeight="1">
      <c r="AY837" s="39"/>
      <c r="AZ837" s="39"/>
      <c r="BA837" s="39"/>
    </row>
    <row r="838" ht="14.25" customHeight="1">
      <c r="AY838" s="39"/>
      <c r="AZ838" s="39"/>
      <c r="BA838" s="39"/>
    </row>
    <row r="839" ht="14.25" customHeight="1">
      <c r="AY839" s="39"/>
      <c r="AZ839" s="39"/>
      <c r="BA839" s="39"/>
    </row>
    <row r="840" ht="14.25" customHeight="1">
      <c r="AY840" s="39"/>
      <c r="AZ840" s="39"/>
      <c r="BA840" s="39"/>
    </row>
    <row r="841" ht="14.25" customHeight="1">
      <c r="AY841" s="39"/>
      <c r="AZ841" s="39"/>
      <c r="BA841" s="39"/>
    </row>
    <row r="842" ht="14.25" customHeight="1">
      <c r="AY842" s="39"/>
      <c r="AZ842" s="39"/>
      <c r="BA842" s="39"/>
    </row>
    <row r="843" ht="14.25" customHeight="1">
      <c r="AY843" s="39"/>
      <c r="AZ843" s="39"/>
      <c r="BA843" s="39"/>
    </row>
    <row r="844" ht="14.25" customHeight="1">
      <c r="AY844" s="39"/>
      <c r="AZ844" s="39"/>
      <c r="BA844" s="39"/>
    </row>
    <row r="845" ht="14.25" customHeight="1">
      <c r="AY845" s="39"/>
      <c r="AZ845" s="39"/>
      <c r="BA845" s="39"/>
    </row>
    <row r="846" ht="14.25" customHeight="1">
      <c r="AY846" s="39"/>
      <c r="AZ846" s="39"/>
      <c r="BA846" s="39"/>
    </row>
    <row r="847" ht="14.25" customHeight="1">
      <c r="AY847" s="39"/>
      <c r="AZ847" s="39"/>
      <c r="BA847" s="39"/>
    </row>
    <row r="848" ht="14.25" customHeight="1">
      <c r="AY848" s="39"/>
      <c r="AZ848" s="39"/>
      <c r="BA848" s="39"/>
    </row>
    <row r="849" ht="14.25" customHeight="1">
      <c r="AY849" s="39"/>
      <c r="AZ849" s="39"/>
      <c r="BA849" s="39"/>
    </row>
    <row r="850" ht="14.25" customHeight="1">
      <c r="AY850" s="39"/>
      <c r="AZ850" s="39"/>
      <c r="BA850" s="39"/>
    </row>
    <row r="851" ht="14.25" customHeight="1">
      <c r="AY851" s="39"/>
      <c r="AZ851" s="39"/>
      <c r="BA851" s="39"/>
    </row>
    <row r="852" ht="14.25" customHeight="1">
      <c r="AY852" s="39"/>
      <c r="AZ852" s="39"/>
      <c r="BA852" s="39"/>
    </row>
    <row r="853" ht="14.25" customHeight="1">
      <c r="AY853" s="39"/>
      <c r="AZ853" s="39"/>
      <c r="BA853" s="39"/>
    </row>
    <row r="854" ht="14.25" customHeight="1">
      <c r="AY854" s="39"/>
      <c r="AZ854" s="39"/>
      <c r="BA854" s="39"/>
    </row>
    <row r="855" ht="14.25" customHeight="1">
      <c r="AY855" s="39"/>
      <c r="AZ855" s="39"/>
      <c r="BA855" s="39"/>
    </row>
    <row r="856" ht="14.25" customHeight="1">
      <c r="AY856" s="39"/>
      <c r="AZ856" s="39"/>
      <c r="BA856" s="39"/>
    </row>
    <row r="857" ht="14.25" customHeight="1">
      <c r="AY857" s="39"/>
      <c r="AZ857" s="39"/>
      <c r="BA857" s="39"/>
    </row>
    <row r="858" ht="14.25" customHeight="1">
      <c r="AY858" s="39"/>
      <c r="AZ858" s="39"/>
      <c r="BA858" s="39"/>
    </row>
    <row r="859" ht="14.25" customHeight="1">
      <c r="AY859" s="39"/>
      <c r="AZ859" s="39"/>
      <c r="BA859" s="39"/>
    </row>
    <row r="860" ht="14.25" customHeight="1">
      <c r="AY860" s="39"/>
      <c r="AZ860" s="39"/>
      <c r="BA860" s="39"/>
    </row>
    <row r="861" ht="14.25" customHeight="1">
      <c r="AY861" s="39"/>
      <c r="AZ861" s="39"/>
      <c r="BA861" s="39"/>
    </row>
    <row r="862" ht="14.25" customHeight="1">
      <c r="AY862" s="39"/>
      <c r="AZ862" s="39"/>
      <c r="BA862" s="39"/>
    </row>
    <row r="863" ht="14.25" customHeight="1">
      <c r="AY863" s="39"/>
      <c r="AZ863" s="39"/>
      <c r="BA863" s="39"/>
    </row>
    <row r="864" ht="14.25" customHeight="1">
      <c r="AY864" s="39"/>
      <c r="AZ864" s="39"/>
      <c r="BA864" s="39"/>
    </row>
    <row r="865" ht="14.25" customHeight="1">
      <c r="AY865" s="39"/>
      <c r="AZ865" s="39"/>
      <c r="BA865" s="39"/>
    </row>
    <row r="866" ht="14.25" customHeight="1">
      <c r="AY866" s="39"/>
      <c r="AZ866" s="39"/>
      <c r="BA866" s="39"/>
    </row>
    <row r="867" ht="14.25" customHeight="1">
      <c r="AY867" s="39"/>
      <c r="AZ867" s="39"/>
      <c r="BA867" s="39"/>
    </row>
    <row r="868" ht="14.25" customHeight="1">
      <c r="AY868" s="39"/>
      <c r="AZ868" s="39"/>
      <c r="BA868" s="39"/>
    </row>
    <row r="869" ht="14.25" customHeight="1">
      <c r="AY869" s="39"/>
      <c r="AZ869" s="39"/>
      <c r="BA869" s="39"/>
    </row>
    <row r="870" ht="14.25" customHeight="1">
      <c r="AY870" s="39"/>
      <c r="AZ870" s="39"/>
      <c r="BA870" s="39"/>
    </row>
    <row r="871" ht="14.25" customHeight="1">
      <c r="AY871" s="39"/>
      <c r="AZ871" s="39"/>
      <c r="BA871" s="39"/>
    </row>
    <row r="872" ht="14.25" customHeight="1">
      <c r="AY872" s="39"/>
      <c r="AZ872" s="39"/>
      <c r="BA872" s="39"/>
    </row>
    <row r="873" ht="14.25" customHeight="1">
      <c r="AY873" s="39"/>
      <c r="AZ873" s="39"/>
      <c r="BA873" s="39"/>
    </row>
    <row r="874" ht="14.25" customHeight="1">
      <c r="AY874" s="39"/>
      <c r="AZ874" s="39"/>
      <c r="BA874" s="39"/>
    </row>
    <row r="875" ht="14.25" customHeight="1">
      <c r="AY875" s="39"/>
      <c r="AZ875" s="39"/>
      <c r="BA875" s="39"/>
    </row>
    <row r="876" ht="14.25" customHeight="1">
      <c r="AY876" s="39"/>
      <c r="AZ876" s="39"/>
      <c r="BA876" s="39"/>
    </row>
    <row r="877" ht="14.25" customHeight="1">
      <c r="AY877" s="39"/>
      <c r="AZ877" s="39"/>
      <c r="BA877" s="39"/>
    </row>
    <row r="878" ht="14.25" customHeight="1">
      <c r="AY878" s="39"/>
      <c r="AZ878" s="39"/>
      <c r="BA878" s="39"/>
    </row>
    <row r="879" ht="14.25" customHeight="1">
      <c r="AY879" s="39"/>
      <c r="AZ879" s="39"/>
      <c r="BA879" s="39"/>
    </row>
    <row r="880" ht="14.25" customHeight="1">
      <c r="AY880" s="39"/>
      <c r="AZ880" s="39"/>
      <c r="BA880" s="39"/>
    </row>
    <row r="881" ht="14.25" customHeight="1">
      <c r="AY881" s="39"/>
      <c r="AZ881" s="39"/>
      <c r="BA881" s="39"/>
    </row>
    <row r="882" ht="14.25" customHeight="1">
      <c r="AY882" s="39"/>
      <c r="AZ882" s="39"/>
      <c r="BA882" s="39"/>
    </row>
    <row r="883" ht="14.25" customHeight="1">
      <c r="AY883" s="39"/>
      <c r="AZ883" s="39"/>
      <c r="BA883" s="39"/>
    </row>
    <row r="884" ht="14.25" customHeight="1">
      <c r="AY884" s="39"/>
      <c r="AZ884" s="39"/>
      <c r="BA884" s="39"/>
    </row>
    <row r="885" ht="14.25" customHeight="1">
      <c r="AY885" s="39"/>
      <c r="AZ885" s="39"/>
      <c r="BA885" s="39"/>
    </row>
    <row r="886" ht="14.25" customHeight="1">
      <c r="AY886" s="39"/>
      <c r="AZ886" s="39"/>
      <c r="BA886" s="39"/>
    </row>
    <row r="887" ht="14.25" customHeight="1">
      <c r="AY887" s="39"/>
      <c r="AZ887" s="39"/>
      <c r="BA887" s="39"/>
    </row>
    <row r="888" ht="14.25" customHeight="1">
      <c r="AY888" s="39"/>
      <c r="AZ888" s="39"/>
      <c r="BA888" s="39"/>
    </row>
    <row r="889" ht="14.25" customHeight="1">
      <c r="AY889" s="39"/>
      <c r="AZ889" s="39"/>
      <c r="BA889" s="39"/>
    </row>
    <row r="890" ht="14.25" customHeight="1">
      <c r="AY890" s="39"/>
      <c r="AZ890" s="39"/>
      <c r="BA890" s="39"/>
    </row>
    <row r="891" ht="14.25" customHeight="1">
      <c r="AY891" s="39"/>
      <c r="AZ891" s="39"/>
      <c r="BA891" s="39"/>
    </row>
    <row r="892" ht="14.25" customHeight="1">
      <c r="AY892" s="39"/>
      <c r="AZ892" s="39"/>
      <c r="BA892" s="39"/>
    </row>
    <row r="893" ht="14.25" customHeight="1">
      <c r="AY893" s="39"/>
      <c r="AZ893" s="39"/>
      <c r="BA893" s="39"/>
    </row>
    <row r="894" ht="14.25" customHeight="1">
      <c r="AY894" s="39"/>
      <c r="AZ894" s="39"/>
      <c r="BA894" s="39"/>
    </row>
    <row r="895" ht="14.25" customHeight="1">
      <c r="AY895" s="39"/>
      <c r="AZ895" s="39"/>
      <c r="BA895" s="39"/>
    </row>
    <row r="896" ht="14.25" customHeight="1">
      <c r="AY896" s="39"/>
      <c r="AZ896" s="39"/>
      <c r="BA896" s="39"/>
    </row>
    <row r="897" ht="14.25" customHeight="1">
      <c r="AY897" s="39"/>
      <c r="AZ897" s="39"/>
      <c r="BA897" s="39"/>
    </row>
    <row r="898" ht="14.25" customHeight="1">
      <c r="AY898" s="39"/>
      <c r="AZ898" s="39"/>
      <c r="BA898" s="39"/>
    </row>
    <row r="899" ht="14.25" customHeight="1">
      <c r="AY899" s="39"/>
      <c r="AZ899" s="39"/>
      <c r="BA899" s="39"/>
    </row>
    <row r="900" ht="14.25" customHeight="1">
      <c r="AY900" s="39"/>
      <c r="AZ900" s="39"/>
      <c r="BA900" s="39"/>
    </row>
    <row r="901" ht="14.25" customHeight="1">
      <c r="AY901" s="39"/>
      <c r="AZ901" s="39"/>
      <c r="BA901" s="39"/>
    </row>
    <row r="902" ht="14.25" customHeight="1">
      <c r="AY902" s="39"/>
      <c r="AZ902" s="39"/>
      <c r="BA902" s="39"/>
    </row>
    <row r="903" ht="14.25" customHeight="1">
      <c r="AY903" s="39"/>
      <c r="AZ903" s="39"/>
      <c r="BA903" s="39"/>
    </row>
    <row r="904" ht="14.25" customHeight="1">
      <c r="AY904" s="39"/>
      <c r="AZ904" s="39"/>
      <c r="BA904" s="39"/>
    </row>
    <row r="905" ht="14.25" customHeight="1">
      <c r="AY905" s="39"/>
      <c r="AZ905" s="39"/>
      <c r="BA905" s="39"/>
    </row>
    <row r="906" ht="14.25" customHeight="1">
      <c r="AY906" s="39"/>
      <c r="AZ906" s="39"/>
      <c r="BA906" s="39"/>
    </row>
    <row r="907" ht="14.25" customHeight="1">
      <c r="AY907" s="39"/>
      <c r="AZ907" s="39"/>
      <c r="BA907" s="39"/>
    </row>
    <row r="908" ht="14.25" customHeight="1">
      <c r="AY908" s="39"/>
      <c r="AZ908" s="39"/>
      <c r="BA908" s="39"/>
    </row>
    <row r="909" ht="14.25" customHeight="1">
      <c r="AY909" s="39"/>
      <c r="AZ909" s="39"/>
      <c r="BA909" s="39"/>
    </row>
    <row r="910" ht="14.25" customHeight="1">
      <c r="AY910" s="39"/>
      <c r="AZ910" s="39"/>
      <c r="BA910" s="39"/>
    </row>
    <row r="911" ht="14.25" customHeight="1">
      <c r="AY911" s="39"/>
      <c r="AZ911" s="39"/>
      <c r="BA911" s="39"/>
    </row>
    <row r="912" ht="14.25" customHeight="1">
      <c r="AY912" s="39"/>
      <c r="AZ912" s="39"/>
      <c r="BA912" s="39"/>
    </row>
    <row r="913" ht="14.25" customHeight="1">
      <c r="AY913" s="39"/>
      <c r="AZ913" s="39"/>
      <c r="BA913" s="39"/>
    </row>
    <row r="914" ht="14.25" customHeight="1">
      <c r="AY914" s="39"/>
      <c r="AZ914" s="39"/>
      <c r="BA914" s="39"/>
    </row>
    <row r="915" ht="14.25" customHeight="1">
      <c r="AY915" s="39"/>
      <c r="AZ915" s="39"/>
      <c r="BA915" s="39"/>
    </row>
    <row r="916" ht="14.25" customHeight="1">
      <c r="AY916" s="39"/>
      <c r="AZ916" s="39"/>
      <c r="BA916" s="39"/>
    </row>
    <row r="917" ht="14.25" customHeight="1">
      <c r="AY917" s="39"/>
      <c r="AZ917" s="39"/>
      <c r="BA917" s="39"/>
    </row>
    <row r="918" ht="14.25" customHeight="1">
      <c r="AY918" s="39"/>
      <c r="AZ918" s="39"/>
      <c r="BA918" s="39"/>
    </row>
    <row r="919" ht="14.25" customHeight="1">
      <c r="AY919" s="39"/>
      <c r="AZ919" s="39"/>
      <c r="BA919" s="39"/>
    </row>
    <row r="920" ht="14.25" customHeight="1">
      <c r="AY920" s="39"/>
      <c r="AZ920" s="39"/>
      <c r="BA920" s="39"/>
    </row>
    <row r="921" ht="14.25" customHeight="1">
      <c r="AY921" s="39"/>
      <c r="AZ921" s="39"/>
      <c r="BA921" s="39"/>
    </row>
    <row r="922" ht="14.25" customHeight="1">
      <c r="AY922" s="39"/>
      <c r="AZ922" s="39"/>
      <c r="BA922" s="39"/>
    </row>
    <row r="923" ht="14.25" customHeight="1">
      <c r="AY923" s="39"/>
      <c r="AZ923" s="39"/>
      <c r="BA923" s="39"/>
    </row>
    <row r="924" ht="14.25" customHeight="1">
      <c r="AY924" s="39"/>
      <c r="AZ924" s="39"/>
      <c r="BA924" s="39"/>
    </row>
    <row r="925" ht="14.25" customHeight="1">
      <c r="AY925" s="39"/>
      <c r="AZ925" s="39"/>
      <c r="BA925" s="39"/>
    </row>
    <row r="926" ht="14.25" customHeight="1">
      <c r="AY926" s="39"/>
      <c r="AZ926" s="39"/>
      <c r="BA926" s="39"/>
    </row>
    <row r="927" ht="14.25" customHeight="1">
      <c r="AY927" s="39"/>
      <c r="AZ927" s="39"/>
      <c r="BA927" s="39"/>
    </row>
    <row r="928" ht="14.25" customHeight="1">
      <c r="AY928" s="39"/>
      <c r="AZ928" s="39"/>
      <c r="BA928" s="39"/>
    </row>
    <row r="929" ht="14.25" customHeight="1">
      <c r="AY929" s="39"/>
      <c r="AZ929" s="39"/>
      <c r="BA929" s="39"/>
    </row>
    <row r="930" ht="14.25" customHeight="1">
      <c r="AY930" s="39"/>
      <c r="AZ930" s="39"/>
      <c r="BA930" s="39"/>
    </row>
    <row r="931" ht="14.25" customHeight="1">
      <c r="AY931" s="39"/>
      <c r="AZ931" s="39"/>
      <c r="BA931" s="39"/>
    </row>
    <row r="932" ht="14.25" customHeight="1">
      <c r="AY932" s="39"/>
      <c r="AZ932" s="39"/>
      <c r="BA932" s="39"/>
    </row>
    <row r="933" ht="14.25" customHeight="1">
      <c r="AY933" s="39"/>
      <c r="AZ933" s="39"/>
      <c r="BA933" s="39"/>
    </row>
    <row r="934" ht="14.25" customHeight="1">
      <c r="AY934" s="39"/>
      <c r="AZ934" s="39"/>
      <c r="BA934" s="39"/>
    </row>
    <row r="935" ht="14.25" customHeight="1">
      <c r="AY935" s="39"/>
      <c r="AZ935" s="39"/>
      <c r="BA935" s="39"/>
    </row>
    <row r="936" ht="14.25" customHeight="1">
      <c r="AY936" s="39"/>
      <c r="AZ936" s="39"/>
      <c r="BA936" s="39"/>
    </row>
    <row r="937" ht="14.25" customHeight="1">
      <c r="AY937" s="39"/>
      <c r="AZ937" s="39"/>
      <c r="BA937" s="39"/>
    </row>
    <row r="938" ht="14.25" customHeight="1">
      <c r="AY938" s="39"/>
      <c r="AZ938" s="39"/>
      <c r="BA938" s="39"/>
    </row>
    <row r="939" ht="14.25" customHeight="1">
      <c r="AY939" s="39"/>
      <c r="AZ939" s="39"/>
      <c r="BA939" s="39"/>
    </row>
    <row r="940" ht="14.25" customHeight="1">
      <c r="AY940" s="39"/>
      <c r="AZ940" s="39"/>
      <c r="BA940" s="39"/>
    </row>
    <row r="941" ht="14.25" customHeight="1">
      <c r="AY941" s="39"/>
      <c r="AZ941" s="39"/>
      <c r="BA941" s="39"/>
    </row>
    <row r="942" ht="14.25" customHeight="1">
      <c r="AY942" s="39"/>
      <c r="AZ942" s="39"/>
      <c r="BA942" s="39"/>
    </row>
    <row r="943" ht="14.25" customHeight="1">
      <c r="AY943" s="39"/>
      <c r="AZ943" s="39"/>
      <c r="BA943" s="39"/>
    </row>
    <row r="944" ht="14.25" customHeight="1">
      <c r="AY944" s="39"/>
      <c r="AZ944" s="39"/>
      <c r="BA944" s="39"/>
    </row>
    <row r="945" ht="14.25" customHeight="1">
      <c r="AY945" s="39"/>
      <c r="AZ945" s="39"/>
      <c r="BA945" s="39"/>
    </row>
    <row r="946" ht="14.25" customHeight="1">
      <c r="AY946" s="39"/>
      <c r="AZ946" s="39"/>
      <c r="BA946" s="39"/>
    </row>
    <row r="947" ht="14.25" customHeight="1">
      <c r="AY947" s="39"/>
      <c r="AZ947" s="39"/>
      <c r="BA947" s="39"/>
    </row>
    <row r="948" ht="14.25" customHeight="1">
      <c r="AY948" s="39"/>
      <c r="AZ948" s="39"/>
      <c r="BA948" s="39"/>
    </row>
    <row r="949" ht="14.25" customHeight="1">
      <c r="AY949" s="39"/>
      <c r="AZ949" s="39"/>
      <c r="BA949" s="39"/>
    </row>
    <row r="950" ht="14.25" customHeight="1">
      <c r="AY950" s="39"/>
      <c r="AZ950" s="39"/>
      <c r="BA950" s="39"/>
    </row>
    <row r="951" ht="14.25" customHeight="1">
      <c r="AY951" s="39"/>
      <c r="AZ951" s="39"/>
      <c r="BA951" s="39"/>
    </row>
    <row r="952" ht="14.25" customHeight="1">
      <c r="AY952" s="39"/>
      <c r="AZ952" s="39"/>
      <c r="BA952" s="39"/>
    </row>
    <row r="953" ht="14.25" customHeight="1">
      <c r="AY953" s="39"/>
      <c r="AZ953" s="39"/>
      <c r="BA953" s="39"/>
    </row>
    <row r="954" ht="14.25" customHeight="1">
      <c r="AY954" s="39"/>
      <c r="AZ954" s="39"/>
      <c r="BA954" s="39"/>
    </row>
    <row r="955" ht="14.25" customHeight="1">
      <c r="AY955" s="39"/>
      <c r="AZ955" s="39"/>
      <c r="BA955" s="39"/>
    </row>
    <row r="956" ht="14.25" customHeight="1">
      <c r="AY956" s="39"/>
      <c r="AZ956" s="39"/>
      <c r="BA956" s="39"/>
    </row>
    <row r="957" ht="14.25" customHeight="1">
      <c r="AY957" s="39"/>
      <c r="AZ957" s="39"/>
      <c r="BA957" s="39"/>
    </row>
    <row r="958" ht="14.25" customHeight="1">
      <c r="AY958" s="39"/>
      <c r="AZ958" s="39"/>
      <c r="BA958" s="39"/>
    </row>
    <row r="959" ht="14.25" customHeight="1">
      <c r="AY959" s="39"/>
      <c r="AZ959" s="39"/>
      <c r="BA959" s="39"/>
    </row>
    <row r="960" ht="14.25" customHeight="1">
      <c r="AY960" s="39"/>
      <c r="AZ960" s="39"/>
      <c r="BA960" s="39"/>
    </row>
    <row r="961" ht="14.25" customHeight="1">
      <c r="AY961" s="39"/>
      <c r="AZ961" s="39"/>
      <c r="BA961" s="39"/>
    </row>
    <row r="962" ht="14.25" customHeight="1">
      <c r="AY962" s="39"/>
      <c r="AZ962" s="39"/>
      <c r="BA962" s="39"/>
    </row>
    <row r="963" ht="14.25" customHeight="1">
      <c r="AY963" s="39"/>
      <c r="AZ963" s="39"/>
      <c r="BA963" s="39"/>
    </row>
    <row r="964" ht="14.25" customHeight="1">
      <c r="AY964" s="39"/>
      <c r="AZ964" s="39"/>
      <c r="BA964" s="39"/>
    </row>
    <row r="965" ht="14.25" customHeight="1">
      <c r="AY965" s="39"/>
      <c r="AZ965" s="39"/>
      <c r="BA965" s="39"/>
    </row>
    <row r="966" ht="14.25" customHeight="1">
      <c r="AY966" s="39"/>
      <c r="AZ966" s="39"/>
      <c r="BA966" s="39"/>
    </row>
    <row r="967" ht="14.25" customHeight="1">
      <c r="AY967" s="39"/>
      <c r="AZ967" s="39"/>
      <c r="BA967" s="39"/>
    </row>
    <row r="968" ht="14.25" customHeight="1">
      <c r="AY968" s="39"/>
      <c r="AZ968" s="39"/>
      <c r="BA968" s="39"/>
    </row>
    <row r="969" ht="14.25" customHeight="1">
      <c r="AY969" s="39"/>
      <c r="AZ969" s="39"/>
      <c r="BA969" s="39"/>
    </row>
    <row r="970" ht="14.25" customHeight="1">
      <c r="AY970" s="39"/>
      <c r="AZ970" s="39"/>
      <c r="BA970" s="39"/>
    </row>
    <row r="971" ht="14.25" customHeight="1">
      <c r="AY971" s="39"/>
      <c r="AZ971" s="39"/>
      <c r="BA971" s="39"/>
    </row>
    <row r="972" ht="14.25" customHeight="1">
      <c r="AY972" s="39"/>
      <c r="AZ972" s="39"/>
      <c r="BA972" s="39"/>
    </row>
    <row r="973" ht="14.25" customHeight="1">
      <c r="AY973" s="39"/>
      <c r="AZ973" s="39"/>
      <c r="BA973" s="39"/>
    </row>
    <row r="974" ht="14.25" customHeight="1">
      <c r="AY974" s="39"/>
      <c r="AZ974" s="39"/>
      <c r="BA974" s="39"/>
    </row>
    <row r="975" ht="14.25" customHeight="1">
      <c r="AY975" s="39"/>
      <c r="AZ975" s="39"/>
      <c r="BA975" s="39"/>
    </row>
    <row r="976" ht="14.25" customHeight="1">
      <c r="AY976" s="39"/>
      <c r="AZ976" s="39"/>
      <c r="BA976" s="39"/>
    </row>
    <row r="977" ht="14.25" customHeight="1">
      <c r="AY977" s="39"/>
      <c r="AZ977" s="39"/>
      <c r="BA977" s="39"/>
    </row>
    <row r="978" ht="14.25" customHeight="1">
      <c r="AY978" s="39"/>
      <c r="AZ978" s="39"/>
      <c r="BA978" s="39"/>
    </row>
    <row r="979" ht="14.25" customHeight="1">
      <c r="AY979" s="39"/>
      <c r="AZ979" s="39"/>
      <c r="BA979" s="39"/>
    </row>
    <row r="980" ht="14.25" customHeight="1">
      <c r="AY980" s="39"/>
      <c r="AZ980" s="39"/>
      <c r="BA980" s="39"/>
    </row>
    <row r="981" ht="14.25" customHeight="1">
      <c r="AY981" s="39"/>
      <c r="AZ981" s="39"/>
      <c r="BA981" s="39"/>
    </row>
    <row r="982" ht="14.25" customHeight="1">
      <c r="AY982" s="39"/>
      <c r="AZ982" s="39"/>
      <c r="BA982" s="39"/>
    </row>
    <row r="983" ht="14.25" customHeight="1">
      <c r="AY983" s="39"/>
      <c r="AZ983" s="39"/>
      <c r="BA983" s="39"/>
    </row>
    <row r="984" ht="14.25" customHeight="1">
      <c r="AY984" s="39"/>
      <c r="AZ984" s="39"/>
      <c r="BA984" s="39"/>
    </row>
    <row r="985" ht="14.25" customHeight="1">
      <c r="AY985" s="39"/>
      <c r="AZ985" s="39"/>
      <c r="BA985" s="39"/>
    </row>
    <row r="986" ht="14.25" customHeight="1">
      <c r="AY986" s="39"/>
      <c r="AZ986" s="39"/>
      <c r="BA986" s="39"/>
    </row>
    <row r="987" ht="14.25" customHeight="1">
      <c r="AY987" s="39"/>
      <c r="AZ987" s="39"/>
      <c r="BA987" s="39"/>
    </row>
    <row r="988" ht="14.25" customHeight="1">
      <c r="AY988" s="39"/>
      <c r="AZ988" s="39"/>
      <c r="BA988" s="39"/>
    </row>
    <row r="989" ht="14.25" customHeight="1">
      <c r="AY989" s="39"/>
      <c r="AZ989" s="39"/>
      <c r="BA989" s="39"/>
    </row>
    <row r="990" ht="14.25" customHeight="1">
      <c r="AY990" s="39"/>
      <c r="AZ990" s="39"/>
      <c r="BA990" s="39"/>
    </row>
    <row r="991" ht="14.25" customHeight="1">
      <c r="AY991" s="39"/>
      <c r="AZ991" s="39"/>
      <c r="BA991" s="39"/>
    </row>
    <row r="992" ht="14.25" customHeight="1">
      <c r="AY992" s="39"/>
      <c r="AZ992" s="39"/>
      <c r="BA992" s="39"/>
    </row>
    <row r="993" ht="14.25" customHeight="1">
      <c r="AY993" s="39"/>
      <c r="AZ993" s="39"/>
      <c r="BA993" s="39"/>
    </row>
    <row r="994" ht="14.25" customHeight="1">
      <c r="AY994" s="39"/>
      <c r="AZ994" s="39"/>
      <c r="BA994" s="39"/>
    </row>
    <row r="995" ht="14.25" customHeight="1">
      <c r="AY995" s="39"/>
      <c r="AZ995" s="39"/>
      <c r="BA995" s="39"/>
    </row>
    <row r="996" ht="14.25" customHeight="1">
      <c r="AY996" s="39"/>
      <c r="AZ996" s="39"/>
      <c r="BA996" s="39"/>
    </row>
    <row r="997" ht="14.25" customHeight="1">
      <c r="AY997" s="39"/>
      <c r="AZ997" s="39"/>
      <c r="BA997" s="39"/>
    </row>
    <row r="998" ht="14.25" customHeight="1">
      <c r="AY998" s="39"/>
      <c r="AZ998" s="39"/>
      <c r="BA998" s="39"/>
    </row>
    <row r="999" ht="14.25" customHeight="1">
      <c r="AY999" s="39"/>
      <c r="AZ999" s="39"/>
      <c r="BA999" s="39"/>
    </row>
    <row r="1000" ht="14.25" customHeight="1">
      <c r="AY1000" s="39"/>
      <c r="AZ1000" s="39"/>
      <c r="BA1000" s="39"/>
    </row>
  </sheetData>
  <conditionalFormatting sqref="AC2:AC62">
    <cfRule type="expression" dxfId="0" priority="1" stopIfTrue="1">
      <formula>AND(AE2=2)</formula>
    </cfRule>
  </conditionalFormatting>
  <conditionalFormatting sqref="AD2:AD62">
    <cfRule type="expression" dxfId="0" priority="2" stopIfTrue="1">
      <formula>AND(AE2=3)</formula>
    </cfRule>
  </conditionalFormatting>
  <conditionalFormatting sqref="G2:H62">
    <cfRule type="expression" dxfId="1" priority="3" stopIfTrue="1">
      <formula>AND(ROW(G2)=$A$2)</formula>
    </cfRule>
  </conditionalFormatting>
  <conditionalFormatting sqref="AB2:AB62">
    <cfRule type="expression" dxfId="2" priority="4" stopIfTrue="1">
      <formula>AND(ROW(X2)=$A$2)</formula>
    </cfRule>
  </conditionalFormatting>
  <conditionalFormatting sqref="AB2:AB62">
    <cfRule type="expression" dxfId="0" priority="5" stopIfTrue="1">
      <formula>AND(AE2=1)</formula>
    </cfRule>
  </conditionalFormatting>
  <conditionalFormatting sqref="B2:B62">
    <cfRule type="expression" dxfId="3" priority="6" stopIfTrue="1">
      <formula>AND($B2&lt;&gt;RIGHT($B$6,1))</formula>
    </cfRule>
  </conditionalFormatting>
  <conditionalFormatting sqref="C2:C62">
    <cfRule type="cellIs" dxfId="2" priority="7" stopIfTrue="1" operator="equal">
      <formula>$B$1</formula>
    </cfRule>
  </conditionalFormatting>
  <conditionalFormatting sqref="C2:C62">
    <cfRule type="expression" dxfId="3" priority="8" stopIfTrue="1">
      <formula>AND($B2&lt;&gt;RIGHT($B$6,1))</formula>
    </cfRule>
  </conditionalFormatting>
  <conditionalFormatting sqref="Q2:T62 W2:Z62 K2:N62">
    <cfRule type="expression" dxfId="4" priority="9" stopIfTrue="1">
      <formula>AND(COLUMN(K2)=#REF!,ROW(K2)=$A$2)</formula>
    </cfRule>
  </conditionalFormatting>
  <conditionalFormatting sqref="Q2:T62 W2:Z62 K2:N62">
    <cfRule type="cellIs" dxfId="5" priority="10" stopIfTrue="1" operator="lessThan">
      <formula>0</formula>
    </cfRule>
  </conditionalFormatting>
  <conditionalFormatting sqref="Q2:T62 W2:Z62 K2:N62">
    <cfRule type="expression" dxfId="6" priority="11" stopIfTrue="1">
      <formula>OR(AND(ROW(K2)=$A$2,COLUMN(K2)&lt;#REF!,CJ2=1),AND(ROW(K2)&lt;$A$2,COLUMN(K2)=#REF!,CJ2=1))</formula>
    </cfRule>
  </conditionalFormatting>
  <conditionalFormatting sqref="I2:J62 D2:F62">
    <cfRule type="expression" dxfId="2" priority="12" stopIfTrue="1">
      <formula>AND(ROW(D2)=$A$2)</formula>
    </cfRule>
  </conditionalFormatting>
  <conditionalFormatting sqref="I2:J62 D2:F62">
    <cfRule type="expression" dxfId="3" priority="13" stopIfTrue="1">
      <formula>AND($B2&lt;&gt;RIGHT($B$6,1))</formula>
    </cfRule>
  </conditionalFormatting>
  <conditionalFormatting sqref="O2:P62 U2:U62">
    <cfRule type="expression" dxfId="2" priority="14" stopIfTrue="1">
      <formula>AND(ROW(K2)=$A$2,COLUMN(K2)&lt;#REF!)</formula>
    </cfRule>
  </conditionalFormatting>
  <conditionalFormatting sqref="V2:V62">
    <cfRule type="expression" dxfId="1" priority="15" stopIfTrue="1">
      <formula>AND(ROW(R2)=$A$2,COLUMN(R2)&lt;#REF!)</formula>
    </cfRule>
  </conditionalFormatting>
  <conditionalFormatting sqref="AA2:AA62">
    <cfRule type="expression" dxfId="2" priority="16" stopIfTrue="1">
      <formula>AND(ROW(W2)=$A$2,#REF!&gt;21)</formula>
    </cfRule>
  </conditionalFormatting>
  <conditionalFormatting sqref="K1:N1 Q1:T1 W1:Z1">
    <cfRule type="cellIs" dxfId="7" priority="17" stopIfTrue="1" operator="equal">
      <formula>#REF!</formula>
    </cfRule>
  </conditionalFormatting>
  <conditionalFormatting sqref="AM60:AM62">
    <cfRule type="expression" dxfId="2" priority="18" stopIfTrue="1">
      <formula>AND(ROW(AJ60)=$A$2,COLUMN(AJ60)&lt;#REF!)</formula>
    </cfRule>
  </conditionalFormatting>
  <dataValidations>
    <dataValidation type="list" allowBlank="1" showErrorMessage="1" sqref="B2:B62">
      <formula1>"A,B,C,D,E,F,G,H"</formula1>
    </dataValidation>
    <dataValidation type="list" allowBlank="1" showInputMessage="1" showErrorMessage="1" prompt="Changing Flights - Select the next flight from the dropdown list to move it to the top of the lifting order.  Then select Squat 1, Bench 1, or Deadlift 1 from the pulldown list in block C3 above." sqref="B1">
      <formula1>"Flt A,Flt B,Flt C,Flt D,Flt E,Flt F,Flt G,Flt H"</formula1>
    </dataValidation>
    <dataValidation type="list" allowBlank="1" showInputMessage="1" showErrorMessage="1" prompt="1st Character must be M or F to designate male/female to compute Wilks Coef.  Examples:  M-O = open male, F-M1 = female master" sqref="E2:E62">
      <formula1>INDIRECT(#REF!)</formula1>
    </dataValidation>
    <dataValidation type="custom" allowBlank="1" showInputMessage="1" prompt="Must be a multiple of 2.5 unless record attempt" sqref="K2:K62 Q2:Q62 W2:W62">
      <formula1>AND(MOD(K2,2.5)=0)</formula1>
    </dataValidation>
    <dataValidation type="list" allowBlank="1" showInputMessage="1" prompt="Determine place using - 1 = Division, Wt Class &amp; total_x000a_2 = Division &amp; Total x Coef_x000a_3 = Division &amp; Total x Coef x Age Coef" sqref="AE2:AE62">
      <formula1>"1.0,2.0,3.0"</formula1>
    </dataValidation>
    <dataValidation type="list" allowBlank="1" showErrorMessage="1" sqref="AB1">
      <formula1>"PL Total,Best Squat,Best Bench,Best Deadlift,Push Pull Total"</formula1>
    </dataValidation>
    <dataValidation type="custom" allowBlank="1" showInputMessage="1" prompt="- Must be a multiple of 2.5 except for record attempts_x000a_- Must be greater than previous good attempt_x000a_- Must be &gt; or = to previous missed attempt" sqref="L2:N62 R2:T62 X2:Z62">
      <formula1>AND(MOD(L2,2.5)=0,L2&gt;=ABS(K2),L2&gt;K2)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hidden="1" min="1" max="1" width="8.86"/>
    <col customWidth="1" min="2" max="2" width="6.14"/>
    <col customWidth="1" min="3" max="3" width="16.86"/>
    <col customWidth="1" hidden="1" min="4" max="7" width="8.86"/>
    <col customWidth="1" min="8" max="8" width="11.71"/>
    <col customWidth="1" hidden="1" min="9" max="33" width="8.86"/>
    <col customWidth="1" min="34" max="35" width="8.71"/>
    <col customWidth="1" hidden="1" min="36" max="38" width="8.86"/>
    <col customWidth="1" min="39" max="39" width="8.71"/>
    <col customWidth="1" hidden="1" min="40" max="51" width="8.86"/>
    <col customWidth="1" min="52" max="71" width="8.71"/>
  </cols>
  <sheetData>
    <row r="1" ht="14.2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27</v>
      </c>
      <c r="AN1" t="s">
        <v>38</v>
      </c>
      <c r="AO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58</v>
      </c>
      <c r="BA1" t="s">
        <v>61</v>
      </c>
      <c r="BP1" t="s">
        <v>55</v>
      </c>
      <c r="BQ1" t="s">
        <v>55</v>
      </c>
      <c r="BS1" t="s">
        <v>55</v>
      </c>
    </row>
    <row r="2" ht="14.25" customHeight="1">
      <c r="A2">
        <v>122.5</v>
      </c>
      <c r="B2" t="s">
        <v>62</v>
      </c>
      <c r="C2" t="s">
        <v>63</v>
      </c>
      <c r="D2">
        <v>65.0</v>
      </c>
      <c r="E2" t="s">
        <v>64</v>
      </c>
      <c r="F2">
        <v>130.4</v>
      </c>
      <c r="G2">
        <v>132.0</v>
      </c>
      <c r="H2">
        <v>0.9997</v>
      </c>
      <c r="I2">
        <v>1.48</v>
      </c>
      <c r="J2" t="s">
        <v>65</v>
      </c>
      <c r="K2">
        <v>175.0</v>
      </c>
      <c r="L2">
        <v>185.0</v>
      </c>
      <c r="M2">
        <v>-187.5</v>
      </c>
      <c r="O2">
        <v>185.0</v>
      </c>
      <c r="P2" t="s">
        <v>66</v>
      </c>
      <c r="Q2">
        <v>55.0</v>
      </c>
      <c r="R2">
        <v>57.5</v>
      </c>
      <c r="S2">
        <v>-60.0</v>
      </c>
      <c r="U2">
        <v>57.5</v>
      </c>
      <c r="V2">
        <v>242.5</v>
      </c>
      <c r="W2">
        <v>145.0</v>
      </c>
      <c r="X2">
        <v>152.5</v>
      </c>
      <c r="Y2">
        <v>165.0</v>
      </c>
      <c r="AA2">
        <v>165.0</v>
      </c>
      <c r="AB2">
        <v>0.0</v>
      </c>
      <c r="AC2">
        <v>0.0</v>
      </c>
      <c r="AD2">
        <v>0.0</v>
      </c>
      <c r="AE2">
        <v>3.0</v>
      </c>
      <c r="AF2">
        <v>0.0</v>
      </c>
      <c r="AG2">
        <v>0.0</v>
      </c>
      <c r="AH2">
        <v>0.83</v>
      </c>
      <c r="AI2">
        <v>1.0</v>
      </c>
      <c r="AJ2">
        <v>0.0</v>
      </c>
      <c r="AK2">
        <v>6.0</v>
      </c>
      <c r="AL2">
        <v>59.1</v>
      </c>
      <c r="AM2">
        <v>407.5</v>
      </c>
      <c r="AN2">
        <v>222.5</v>
      </c>
      <c r="AO2" t="s">
        <v>67</v>
      </c>
      <c r="AQ2">
        <v>0.0</v>
      </c>
      <c r="AR2">
        <v>1.2E9</v>
      </c>
      <c r="AS2">
        <v>41.0</v>
      </c>
      <c r="AT2">
        <v>1200.0</v>
      </c>
      <c r="AU2">
        <v>41.0</v>
      </c>
      <c r="AV2">
        <v>1.0</v>
      </c>
      <c r="AW2">
        <v>130.4</v>
      </c>
      <c r="AX2">
        <v>62.0</v>
      </c>
      <c r="AY2">
        <v>1.2E9</v>
      </c>
      <c r="AZ2">
        <v>1.48</v>
      </c>
      <c r="BA2">
        <f t="shared" ref="BA2:BA60" si="1">H2*AH2*AI2*AM2*AZ2</f>
        <v>500.4228281</v>
      </c>
      <c r="BB2" t="s">
        <v>68</v>
      </c>
    </row>
    <row r="3" ht="14.25" customHeight="1">
      <c r="A3">
        <v>125.0</v>
      </c>
      <c r="B3" t="s">
        <v>62</v>
      </c>
      <c r="C3" t="s">
        <v>69</v>
      </c>
      <c r="D3">
        <v>49.0</v>
      </c>
      <c r="E3" t="s">
        <v>70</v>
      </c>
      <c r="F3">
        <v>102.8</v>
      </c>
      <c r="G3">
        <v>105.0</v>
      </c>
      <c r="H3">
        <v>1.2058</v>
      </c>
      <c r="I3">
        <v>1.113</v>
      </c>
      <c r="J3" t="s">
        <v>71</v>
      </c>
      <c r="K3">
        <v>162.5</v>
      </c>
      <c r="L3">
        <v>-175.0</v>
      </c>
      <c r="M3">
        <v>-187.5</v>
      </c>
      <c r="O3">
        <v>162.5</v>
      </c>
      <c r="P3" t="s">
        <v>72</v>
      </c>
      <c r="Q3">
        <v>95.0</v>
      </c>
      <c r="R3">
        <v>100.0</v>
      </c>
      <c r="S3">
        <v>-105.0</v>
      </c>
      <c r="U3">
        <v>100.0</v>
      </c>
      <c r="V3">
        <v>262.5</v>
      </c>
      <c r="W3">
        <v>147.5</v>
      </c>
      <c r="X3">
        <v>-160.0</v>
      </c>
      <c r="Y3">
        <v>-160.0</v>
      </c>
      <c r="AA3">
        <v>147.5</v>
      </c>
      <c r="AB3">
        <v>0.0</v>
      </c>
      <c r="AC3">
        <v>0.0</v>
      </c>
      <c r="AD3">
        <v>0.0</v>
      </c>
      <c r="AE3">
        <v>3.0</v>
      </c>
      <c r="AF3">
        <v>0.0</v>
      </c>
      <c r="AG3">
        <v>0.0</v>
      </c>
      <c r="AH3">
        <v>0.83</v>
      </c>
      <c r="AI3">
        <v>1.0</v>
      </c>
      <c r="AJ3">
        <v>0.0</v>
      </c>
      <c r="AK3">
        <v>6.0</v>
      </c>
      <c r="AL3">
        <v>46.6</v>
      </c>
      <c r="AM3">
        <v>410.0</v>
      </c>
      <c r="AN3">
        <v>247.5</v>
      </c>
      <c r="AO3" t="s">
        <v>67</v>
      </c>
      <c r="AQ3">
        <v>0.0</v>
      </c>
      <c r="AR3">
        <v>8.0E8</v>
      </c>
      <c r="AS3">
        <v>44.0</v>
      </c>
      <c r="AT3">
        <v>800.0</v>
      </c>
      <c r="AU3">
        <v>44.0</v>
      </c>
      <c r="AV3">
        <v>1.0</v>
      </c>
      <c r="AW3">
        <v>102.8</v>
      </c>
      <c r="AX3">
        <v>67.0</v>
      </c>
      <c r="AY3">
        <v>8.0E8</v>
      </c>
      <c r="AZ3">
        <v>1.11</v>
      </c>
      <c r="BA3">
        <f t="shared" si="1"/>
        <v>455.4704514</v>
      </c>
      <c r="BB3" t="s">
        <v>73</v>
      </c>
    </row>
    <row r="4" ht="14.25" customHeight="1">
      <c r="A4">
        <v>137.5</v>
      </c>
      <c r="B4" t="s">
        <v>74</v>
      </c>
      <c r="C4" t="s">
        <v>75</v>
      </c>
      <c r="D4">
        <v>28.0</v>
      </c>
      <c r="E4" t="s">
        <v>76</v>
      </c>
      <c r="F4">
        <v>258.8</v>
      </c>
      <c r="G4">
        <v>275.0</v>
      </c>
      <c r="H4">
        <v>0.55365</v>
      </c>
      <c r="J4" t="s">
        <v>77</v>
      </c>
      <c r="K4">
        <v>272.5</v>
      </c>
      <c r="L4">
        <v>295.0</v>
      </c>
      <c r="M4">
        <v>-307.5</v>
      </c>
      <c r="O4">
        <v>295.0</v>
      </c>
      <c r="P4" t="s">
        <v>78</v>
      </c>
      <c r="Q4">
        <v>155.0</v>
      </c>
      <c r="R4">
        <v>167.5</v>
      </c>
      <c r="S4">
        <v>-172.5</v>
      </c>
      <c r="U4">
        <v>167.5</v>
      </c>
      <c r="V4">
        <v>462.5</v>
      </c>
      <c r="W4">
        <v>300.0</v>
      </c>
      <c r="X4">
        <v>325.0</v>
      </c>
      <c r="Y4">
        <v>-335.0</v>
      </c>
      <c r="AA4">
        <v>325.0</v>
      </c>
      <c r="AB4">
        <v>0.0</v>
      </c>
      <c r="AC4">
        <v>0.0</v>
      </c>
      <c r="AD4">
        <v>0.0</v>
      </c>
      <c r="AE4">
        <v>3.0</v>
      </c>
      <c r="AF4">
        <v>0.0</v>
      </c>
      <c r="AG4">
        <v>0.0</v>
      </c>
      <c r="AH4">
        <v>1.0</v>
      </c>
      <c r="AI4">
        <v>1.0</v>
      </c>
      <c r="AJ4">
        <v>0.0</v>
      </c>
      <c r="AK4">
        <v>7.0</v>
      </c>
      <c r="AL4">
        <v>117.4</v>
      </c>
      <c r="AM4">
        <v>787.5</v>
      </c>
      <c r="AN4">
        <v>492.5</v>
      </c>
      <c r="AO4" t="s">
        <v>79</v>
      </c>
      <c r="AQ4">
        <v>0.0</v>
      </c>
      <c r="AR4">
        <v>2.1E9</v>
      </c>
      <c r="AS4">
        <v>11.0</v>
      </c>
      <c r="AT4">
        <v>2100.0</v>
      </c>
      <c r="AU4">
        <v>11.0</v>
      </c>
      <c r="AV4">
        <v>1.0</v>
      </c>
      <c r="AW4">
        <v>258.8</v>
      </c>
      <c r="AX4">
        <v>17.0</v>
      </c>
      <c r="AY4">
        <v>2.1E9</v>
      </c>
      <c r="AZ4">
        <v>1.0</v>
      </c>
      <c r="BA4">
        <f t="shared" si="1"/>
        <v>435.999375</v>
      </c>
      <c r="BB4" t="s">
        <v>82</v>
      </c>
    </row>
    <row r="5" ht="14.25" customHeight="1">
      <c r="A5">
        <v>142.5</v>
      </c>
      <c r="B5" t="s">
        <v>74</v>
      </c>
      <c r="C5" t="s">
        <v>83</v>
      </c>
      <c r="D5">
        <v>23.0</v>
      </c>
      <c r="E5" t="s">
        <v>84</v>
      </c>
      <c r="F5">
        <v>198.2</v>
      </c>
      <c r="G5">
        <v>198.0</v>
      </c>
      <c r="H5">
        <v>0.61425</v>
      </c>
      <c r="J5" t="s">
        <v>85</v>
      </c>
      <c r="K5">
        <v>277.5</v>
      </c>
      <c r="L5">
        <v>292.5</v>
      </c>
      <c r="M5">
        <v>-300.0</v>
      </c>
      <c r="O5">
        <v>292.5</v>
      </c>
      <c r="P5" t="s">
        <v>86</v>
      </c>
      <c r="Q5">
        <v>167.5</v>
      </c>
      <c r="R5">
        <v>180.0</v>
      </c>
      <c r="S5">
        <v>-190.0</v>
      </c>
      <c r="U5">
        <v>180.0</v>
      </c>
      <c r="V5">
        <v>472.5</v>
      </c>
      <c r="W5">
        <v>260.0</v>
      </c>
      <c r="X5">
        <v>275.0</v>
      </c>
      <c r="Y5">
        <v>-280.0</v>
      </c>
      <c r="AA5">
        <v>275.0</v>
      </c>
      <c r="AB5">
        <v>0.0</v>
      </c>
      <c r="AC5">
        <v>0.0</v>
      </c>
      <c r="AD5">
        <v>0.0</v>
      </c>
      <c r="AE5">
        <v>3.0</v>
      </c>
      <c r="AF5">
        <v>0.0</v>
      </c>
      <c r="AG5">
        <v>0.0</v>
      </c>
      <c r="AH5">
        <v>1.0</v>
      </c>
      <c r="AI5">
        <v>0.92</v>
      </c>
      <c r="AJ5">
        <v>0.0</v>
      </c>
      <c r="AK5">
        <v>7.0</v>
      </c>
      <c r="AL5">
        <v>89.9</v>
      </c>
      <c r="AM5">
        <v>747.5</v>
      </c>
      <c r="AN5">
        <v>455.0</v>
      </c>
      <c r="AO5" t="s">
        <v>79</v>
      </c>
      <c r="AQ5">
        <v>0.0</v>
      </c>
      <c r="AR5">
        <v>2.0E9</v>
      </c>
      <c r="AS5">
        <v>35.0</v>
      </c>
      <c r="AT5">
        <v>2000.0</v>
      </c>
      <c r="AU5">
        <v>35.0</v>
      </c>
      <c r="AV5">
        <v>1.0</v>
      </c>
      <c r="AW5">
        <v>198.2</v>
      </c>
      <c r="AX5">
        <v>35.0</v>
      </c>
      <c r="AY5">
        <v>2.0E9</v>
      </c>
      <c r="AZ5">
        <v>1.0</v>
      </c>
      <c r="BA5">
        <f t="shared" si="1"/>
        <v>422.419725</v>
      </c>
      <c r="BB5" t="s">
        <v>87</v>
      </c>
      <c r="BC5" t="s">
        <v>55</v>
      </c>
      <c r="BD5" t="s">
        <v>55</v>
      </c>
    </row>
    <row r="6" ht="14.25" customHeight="1">
      <c r="A6">
        <v>147.5</v>
      </c>
      <c r="B6" t="s">
        <v>72</v>
      </c>
      <c r="C6" t="s">
        <v>90</v>
      </c>
      <c r="D6">
        <v>36.0</v>
      </c>
      <c r="E6" t="s">
        <v>76</v>
      </c>
      <c r="F6">
        <v>272.2</v>
      </c>
      <c r="G6">
        <v>275.0</v>
      </c>
      <c r="H6">
        <v>0.5472</v>
      </c>
      <c r="J6" t="s">
        <v>92</v>
      </c>
      <c r="K6">
        <v>355.0</v>
      </c>
      <c r="L6">
        <v>382.5</v>
      </c>
      <c r="M6">
        <v>410.0</v>
      </c>
      <c r="O6">
        <v>410.0</v>
      </c>
      <c r="P6" t="s">
        <v>94</v>
      </c>
      <c r="Q6">
        <v>250.0</v>
      </c>
      <c r="R6">
        <v>272.5</v>
      </c>
      <c r="S6">
        <v>-280.0</v>
      </c>
      <c r="U6">
        <v>272.5</v>
      </c>
      <c r="V6">
        <v>682.5</v>
      </c>
      <c r="W6">
        <v>275.0</v>
      </c>
      <c r="X6">
        <v>297.5</v>
      </c>
      <c r="Y6">
        <v>-320.0</v>
      </c>
      <c r="AA6">
        <v>297.5</v>
      </c>
      <c r="AB6">
        <v>0.0</v>
      </c>
      <c r="AC6">
        <v>0.0</v>
      </c>
      <c r="AD6">
        <v>0.0</v>
      </c>
      <c r="AE6">
        <v>3.0</v>
      </c>
      <c r="AF6">
        <v>0.0</v>
      </c>
      <c r="AG6">
        <v>0.0</v>
      </c>
      <c r="AH6">
        <v>0.83</v>
      </c>
      <c r="AI6">
        <v>0.92</v>
      </c>
      <c r="AJ6">
        <v>0.0</v>
      </c>
      <c r="AK6">
        <v>0.0</v>
      </c>
      <c r="AL6">
        <v>123.5</v>
      </c>
      <c r="AM6">
        <v>980.0</v>
      </c>
      <c r="AN6">
        <v>570.0</v>
      </c>
      <c r="AO6" t="s">
        <v>79</v>
      </c>
      <c r="AQ6">
        <v>0.0</v>
      </c>
      <c r="AR6">
        <v>2.1E9</v>
      </c>
      <c r="AS6">
        <v>11.0</v>
      </c>
      <c r="AT6">
        <v>2100.0</v>
      </c>
      <c r="AU6">
        <v>11.0</v>
      </c>
      <c r="AV6">
        <v>1.0</v>
      </c>
      <c r="AW6">
        <v>272.2</v>
      </c>
      <c r="AX6">
        <v>12.0</v>
      </c>
      <c r="AY6">
        <v>2.1E9</v>
      </c>
      <c r="AZ6">
        <v>1.0</v>
      </c>
      <c r="BA6">
        <f t="shared" si="1"/>
        <v>409.4850816</v>
      </c>
      <c r="BB6" t="s">
        <v>95</v>
      </c>
      <c r="BD6" t="s">
        <v>55</v>
      </c>
    </row>
    <row r="7" ht="14.25" customHeight="1">
      <c r="A7">
        <v>147.5</v>
      </c>
      <c r="B7" t="s">
        <v>72</v>
      </c>
      <c r="C7" t="s">
        <v>96</v>
      </c>
      <c r="D7">
        <v>44.0</v>
      </c>
      <c r="E7" t="s">
        <v>97</v>
      </c>
      <c r="F7">
        <v>240.2</v>
      </c>
      <c r="G7">
        <v>242.0</v>
      </c>
      <c r="H7">
        <v>0.56395</v>
      </c>
      <c r="I7">
        <v>1.043</v>
      </c>
      <c r="J7" t="s">
        <v>92</v>
      </c>
      <c r="K7">
        <v>342.5</v>
      </c>
      <c r="L7">
        <v>-365.0</v>
      </c>
      <c r="M7">
        <v>365.0</v>
      </c>
      <c r="O7">
        <v>365.0</v>
      </c>
      <c r="P7" t="s">
        <v>86</v>
      </c>
      <c r="Q7">
        <v>265.0</v>
      </c>
      <c r="R7">
        <v>287.5</v>
      </c>
      <c r="S7">
        <v>-305.0</v>
      </c>
      <c r="U7">
        <v>287.5</v>
      </c>
      <c r="V7">
        <v>652.5</v>
      </c>
      <c r="W7">
        <v>227.5</v>
      </c>
      <c r="X7">
        <v>257.5</v>
      </c>
      <c r="Y7">
        <v>-272.5</v>
      </c>
      <c r="AA7">
        <v>257.5</v>
      </c>
      <c r="AB7">
        <v>0.0</v>
      </c>
      <c r="AC7">
        <v>0.0</v>
      </c>
      <c r="AD7">
        <v>0.0</v>
      </c>
      <c r="AE7">
        <v>3.0</v>
      </c>
      <c r="AF7">
        <v>0.0</v>
      </c>
      <c r="AG7">
        <v>0.0</v>
      </c>
      <c r="AH7">
        <v>0.83</v>
      </c>
      <c r="AI7">
        <v>0.92</v>
      </c>
      <c r="AJ7">
        <v>0.0</v>
      </c>
      <c r="AK7">
        <v>0.0</v>
      </c>
      <c r="AL7">
        <v>109.0</v>
      </c>
      <c r="AM7">
        <v>910.0</v>
      </c>
      <c r="AN7">
        <v>545.0</v>
      </c>
      <c r="AO7" t="s">
        <v>79</v>
      </c>
      <c r="AQ7">
        <v>0.0</v>
      </c>
      <c r="AR7">
        <v>2.3E9</v>
      </c>
      <c r="AS7">
        <v>8.0</v>
      </c>
      <c r="AT7">
        <v>2300.0</v>
      </c>
      <c r="AU7">
        <v>8.0</v>
      </c>
      <c r="AV7">
        <v>1.0</v>
      </c>
      <c r="AW7">
        <v>240.2</v>
      </c>
      <c r="AX7">
        <v>21.0</v>
      </c>
      <c r="AY7">
        <v>2.3E9</v>
      </c>
      <c r="AZ7">
        <v>1.04</v>
      </c>
      <c r="BA7">
        <f t="shared" si="1"/>
        <v>407.550333</v>
      </c>
    </row>
    <row r="8" ht="14.25" customHeight="1">
      <c r="A8">
        <v>155.0</v>
      </c>
      <c r="B8" t="s">
        <v>62</v>
      </c>
      <c r="C8" t="s">
        <v>100</v>
      </c>
      <c r="D8">
        <v>59.0</v>
      </c>
      <c r="E8" t="s">
        <v>101</v>
      </c>
      <c r="F8">
        <v>156.8</v>
      </c>
      <c r="G8">
        <v>165.0</v>
      </c>
      <c r="H8">
        <v>0.867</v>
      </c>
      <c r="I8">
        <v>1.315</v>
      </c>
      <c r="J8" t="s">
        <v>102</v>
      </c>
      <c r="K8">
        <v>177.5</v>
      </c>
      <c r="L8">
        <v>-190.0</v>
      </c>
      <c r="M8">
        <v>-190.0</v>
      </c>
      <c r="O8">
        <v>177.5</v>
      </c>
      <c r="P8" t="s">
        <v>66</v>
      </c>
      <c r="Q8">
        <v>95.0</v>
      </c>
      <c r="R8">
        <v>102.5</v>
      </c>
      <c r="S8">
        <v>110.0</v>
      </c>
      <c r="U8">
        <v>110.0</v>
      </c>
      <c r="V8">
        <v>287.5</v>
      </c>
      <c r="W8">
        <v>155.0</v>
      </c>
      <c r="X8">
        <v>162.5</v>
      </c>
      <c r="Y8">
        <v>172.5</v>
      </c>
      <c r="AA8">
        <v>172.5</v>
      </c>
      <c r="AB8">
        <v>0.0</v>
      </c>
      <c r="AC8">
        <v>0.0</v>
      </c>
      <c r="AD8">
        <v>0.0</v>
      </c>
      <c r="AE8">
        <v>3.0</v>
      </c>
      <c r="AF8">
        <v>0.0</v>
      </c>
      <c r="AG8">
        <v>0.0</v>
      </c>
      <c r="AH8">
        <v>0.83</v>
      </c>
      <c r="AI8">
        <v>0.92</v>
      </c>
      <c r="AJ8">
        <v>0.0</v>
      </c>
      <c r="AK8">
        <v>6.0</v>
      </c>
      <c r="AL8">
        <v>71.1</v>
      </c>
      <c r="AM8">
        <v>460.0</v>
      </c>
      <c r="AN8">
        <v>282.5</v>
      </c>
      <c r="AO8" t="s">
        <v>67</v>
      </c>
      <c r="AQ8">
        <v>0.0</v>
      </c>
      <c r="AR8">
        <v>1.0E9</v>
      </c>
      <c r="AS8">
        <v>42.0</v>
      </c>
      <c r="AT8">
        <v>1000.0</v>
      </c>
      <c r="AU8">
        <v>42.0</v>
      </c>
      <c r="AV8">
        <v>1.0</v>
      </c>
      <c r="AW8">
        <v>156.8</v>
      </c>
      <c r="AX8">
        <v>55.0</v>
      </c>
      <c r="AY8">
        <v>1.0E9</v>
      </c>
      <c r="AZ8">
        <v>1.32</v>
      </c>
      <c r="BA8">
        <f t="shared" si="1"/>
        <v>401.9914166</v>
      </c>
      <c r="BB8" t="s">
        <v>104</v>
      </c>
    </row>
    <row r="9" ht="14.25" customHeight="1">
      <c r="A9">
        <v>172.5</v>
      </c>
      <c r="B9" t="s">
        <v>74</v>
      </c>
      <c r="C9" t="s">
        <v>105</v>
      </c>
      <c r="D9">
        <v>24.0</v>
      </c>
      <c r="E9" t="s">
        <v>76</v>
      </c>
      <c r="F9">
        <v>260.2</v>
      </c>
      <c r="G9">
        <v>275.0</v>
      </c>
      <c r="H9">
        <v>0.553</v>
      </c>
      <c r="J9" t="s">
        <v>106</v>
      </c>
      <c r="K9">
        <v>285.0</v>
      </c>
      <c r="L9">
        <v>302.5</v>
      </c>
      <c r="M9">
        <v>-320.0</v>
      </c>
      <c r="O9">
        <v>302.5</v>
      </c>
      <c r="P9" t="s">
        <v>94</v>
      </c>
      <c r="Q9">
        <v>175.0</v>
      </c>
      <c r="R9">
        <v>182.5</v>
      </c>
      <c r="S9">
        <v>-190.0</v>
      </c>
      <c r="U9">
        <v>182.5</v>
      </c>
      <c r="V9">
        <v>485.0</v>
      </c>
      <c r="W9">
        <v>285.0</v>
      </c>
      <c r="X9">
        <v>305.0</v>
      </c>
      <c r="Y9">
        <v>-320.0</v>
      </c>
      <c r="AA9">
        <v>305.0</v>
      </c>
      <c r="AB9">
        <v>0.0</v>
      </c>
      <c r="AC9">
        <v>0.0</v>
      </c>
      <c r="AD9">
        <v>0.0</v>
      </c>
      <c r="AE9">
        <v>3.0</v>
      </c>
      <c r="AF9">
        <v>0.0</v>
      </c>
      <c r="AG9">
        <v>0.0</v>
      </c>
      <c r="AH9">
        <v>1.0</v>
      </c>
      <c r="AI9">
        <v>0.92</v>
      </c>
      <c r="AJ9">
        <v>0.0</v>
      </c>
      <c r="AK9">
        <v>7.0</v>
      </c>
      <c r="AL9">
        <v>118.0</v>
      </c>
      <c r="AM9">
        <v>790.0</v>
      </c>
      <c r="AN9">
        <v>487.5</v>
      </c>
      <c r="AO9" t="s">
        <v>79</v>
      </c>
      <c r="AQ9">
        <v>0.0</v>
      </c>
      <c r="AR9">
        <v>2.1E9</v>
      </c>
      <c r="AS9">
        <v>11.0</v>
      </c>
      <c r="AT9">
        <v>2100.0</v>
      </c>
      <c r="AU9">
        <v>11.0</v>
      </c>
      <c r="AV9">
        <v>1.0</v>
      </c>
      <c r="AW9">
        <v>260.2</v>
      </c>
      <c r="AX9">
        <v>16.0</v>
      </c>
      <c r="AY9">
        <v>2.1E9</v>
      </c>
      <c r="AZ9">
        <v>1.0</v>
      </c>
      <c r="BA9">
        <f t="shared" si="1"/>
        <v>401.9204</v>
      </c>
    </row>
    <row r="10" ht="14.25" customHeight="1">
      <c r="A10" t="s">
        <v>110</v>
      </c>
      <c r="B10" t="s">
        <v>74</v>
      </c>
      <c r="C10" t="s">
        <v>112</v>
      </c>
      <c r="D10">
        <v>27.0</v>
      </c>
      <c r="E10" t="s">
        <v>76</v>
      </c>
      <c r="F10">
        <v>190.8</v>
      </c>
      <c r="G10">
        <v>198.0</v>
      </c>
      <c r="H10">
        <v>0.62595</v>
      </c>
      <c r="J10" t="s">
        <v>113</v>
      </c>
      <c r="K10">
        <v>195.0</v>
      </c>
      <c r="L10">
        <v>-207.5</v>
      </c>
      <c r="M10">
        <v>212.5</v>
      </c>
      <c r="O10">
        <v>212.5</v>
      </c>
      <c r="P10" t="s">
        <v>66</v>
      </c>
      <c r="Q10">
        <v>125.0</v>
      </c>
      <c r="R10">
        <v>132.5</v>
      </c>
      <c r="S10">
        <v>137.5</v>
      </c>
      <c r="U10">
        <v>137.5</v>
      </c>
      <c r="V10">
        <v>350.0</v>
      </c>
      <c r="W10">
        <v>237.5</v>
      </c>
      <c r="X10">
        <v>247.5</v>
      </c>
      <c r="Y10">
        <v>257.5</v>
      </c>
      <c r="AA10">
        <v>257.5</v>
      </c>
      <c r="AB10">
        <v>0.0</v>
      </c>
      <c r="AC10">
        <v>0.0</v>
      </c>
      <c r="AD10">
        <v>0.0</v>
      </c>
      <c r="AE10">
        <v>3.0</v>
      </c>
      <c r="AF10">
        <v>0.0</v>
      </c>
      <c r="AG10">
        <v>0.0</v>
      </c>
      <c r="AH10">
        <v>1.025</v>
      </c>
      <c r="AI10">
        <v>1.0</v>
      </c>
      <c r="AJ10">
        <v>0.0</v>
      </c>
      <c r="AK10">
        <v>7.0</v>
      </c>
      <c r="AL10">
        <v>86.5</v>
      </c>
      <c r="AM10">
        <v>607.5</v>
      </c>
      <c r="AN10">
        <v>395.0</v>
      </c>
      <c r="AO10" t="s">
        <v>79</v>
      </c>
      <c r="AQ10">
        <v>0.0</v>
      </c>
      <c r="AR10">
        <v>2.1E9</v>
      </c>
      <c r="AS10">
        <v>11.0</v>
      </c>
      <c r="AT10">
        <v>2100.0</v>
      </c>
      <c r="AU10">
        <v>11.0</v>
      </c>
      <c r="AV10">
        <v>1.0</v>
      </c>
      <c r="AW10">
        <v>190.8</v>
      </c>
      <c r="AX10">
        <v>38.0</v>
      </c>
      <c r="AY10">
        <v>2.1E9</v>
      </c>
      <c r="AZ10">
        <v>1.0</v>
      </c>
      <c r="BA10">
        <f t="shared" si="1"/>
        <v>389.7712406</v>
      </c>
    </row>
    <row r="11" ht="14.25" customHeight="1">
      <c r="A11" t="s">
        <v>110</v>
      </c>
      <c r="B11" t="s">
        <v>72</v>
      </c>
      <c r="C11" t="s">
        <v>116</v>
      </c>
      <c r="D11">
        <v>30.0</v>
      </c>
      <c r="E11" t="s">
        <v>76</v>
      </c>
      <c r="F11">
        <v>258.0</v>
      </c>
      <c r="G11">
        <v>275.0</v>
      </c>
      <c r="H11">
        <v>0.5540499999999999</v>
      </c>
      <c r="J11" t="s">
        <v>106</v>
      </c>
      <c r="K11">
        <v>355.0</v>
      </c>
      <c r="L11">
        <v>365.0</v>
      </c>
      <c r="M11">
        <v>-370.0</v>
      </c>
      <c r="O11">
        <v>365.0</v>
      </c>
      <c r="P11" t="s">
        <v>94</v>
      </c>
      <c r="Q11">
        <v>262.5</v>
      </c>
      <c r="R11">
        <v>272.5</v>
      </c>
      <c r="S11">
        <v>280.0</v>
      </c>
      <c r="U11">
        <v>280.0</v>
      </c>
      <c r="V11">
        <v>645.0</v>
      </c>
      <c r="W11">
        <v>250.0</v>
      </c>
      <c r="X11">
        <v>272.5</v>
      </c>
      <c r="Y11">
        <v>-282.5</v>
      </c>
      <c r="AA11">
        <v>272.5</v>
      </c>
      <c r="AB11">
        <v>0.0</v>
      </c>
      <c r="AC11">
        <v>0.0</v>
      </c>
      <c r="AD11">
        <v>0.0</v>
      </c>
      <c r="AE11">
        <v>3.0</v>
      </c>
      <c r="AF11">
        <v>0.0</v>
      </c>
      <c r="AG11">
        <v>0.0</v>
      </c>
      <c r="AH11">
        <v>0.83</v>
      </c>
      <c r="AI11">
        <v>0.92</v>
      </c>
      <c r="AJ11">
        <v>0.0</v>
      </c>
      <c r="AK11">
        <v>0.0</v>
      </c>
      <c r="AL11">
        <v>117.0</v>
      </c>
      <c r="AM11">
        <v>917.5</v>
      </c>
      <c r="AN11">
        <v>552.5</v>
      </c>
      <c r="AO11" t="s">
        <v>79</v>
      </c>
      <c r="AQ11">
        <v>0.0</v>
      </c>
      <c r="AR11">
        <v>2.1E9</v>
      </c>
      <c r="AS11">
        <v>11.0</v>
      </c>
      <c r="AT11">
        <v>2100.0</v>
      </c>
      <c r="AU11">
        <v>11.0</v>
      </c>
      <c r="AV11">
        <v>1.0</v>
      </c>
      <c r="AW11">
        <v>258.0</v>
      </c>
      <c r="AX11">
        <v>18.0</v>
      </c>
      <c r="AY11">
        <v>2.1E9</v>
      </c>
      <c r="AZ11">
        <v>1.0</v>
      </c>
      <c r="BA11">
        <f t="shared" si="1"/>
        <v>388.1690922</v>
      </c>
    </row>
    <row r="12" ht="14.25" customHeight="1">
      <c r="A12">
        <v>102.5001165</v>
      </c>
      <c r="B12" t="s">
        <v>72</v>
      </c>
      <c r="C12" t="s">
        <v>117</v>
      </c>
      <c r="D12">
        <v>47.0</v>
      </c>
      <c r="E12" t="s">
        <v>118</v>
      </c>
      <c r="F12">
        <v>232.4</v>
      </c>
      <c r="G12">
        <v>242.0</v>
      </c>
      <c r="H12">
        <v>0.56995</v>
      </c>
      <c r="I12">
        <v>1.082</v>
      </c>
      <c r="J12" t="s">
        <v>119</v>
      </c>
      <c r="K12">
        <v>305.0</v>
      </c>
      <c r="L12">
        <v>320.0</v>
      </c>
      <c r="M12">
        <v>-345.0</v>
      </c>
      <c r="O12">
        <v>320.0</v>
      </c>
      <c r="P12" t="s">
        <v>86</v>
      </c>
      <c r="Q12">
        <v>237.5</v>
      </c>
      <c r="R12">
        <v>247.5</v>
      </c>
      <c r="S12">
        <v>-260.0</v>
      </c>
      <c r="U12">
        <v>247.5</v>
      </c>
      <c r="V12">
        <v>567.5</v>
      </c>
      <c r="W12">
        <v>242.5</v>
      </c>
      <c r="X12">
        <v>-255.0</v>
      </c>
      <c r="Y12">
        <v>255.0</v>
      </c>
      <c r="AA12">
        <v>255.0</v>
      </c>
      <c r="AB12">
        <v>0.0</v>
      </c>
      <c r="AC12">
        <v>0.0</v>
      </c>
      <c r="AD12">
        <v>0.0</v>
      </c>
      <c r="AE12">
        <v>3.0</v>
      </c>
      <c r="AF12">
        <v>0.0</v>
      </c>
      <c r="AG12">
        <v>0.0</v>
      </c>
      <c r="AH12">
        <v>0.83</v>
      </c>
      <c r="AI12">
        <v>0.92</v>
      </c>
      <c r="AJ12">
        <v>0.0</v>
      </c>
      <c r="AK12">
        <v>0.0</v>
      </c>
      <c r="AL12">
        <v>105.4</v>
      </c>
      <c r="AM12">
        <v>822.5</v>
      </c>
      <c r="AN12">
        <v>502.5</v>
      </c>
      <c r="AO12" t="s">
        <v>79</v>
      </c>
      <c r="AQ12">
        <v>0.0</v>
      </c>
      <c r="AR12">
        <v>2.4E9</v>
      </c>
      <c r="AS12">
        <v>5.0</v>
      </c>
      <c r="AT12">
        <v>2400.0</v>
      </c>
      <c r="AU12">
        <v>5.0</v>
      </c>
      <c r="AV12">
        <v>1.0</v>
      </c>
      <c r="AW12">
        <v>232.4</v>
      </c>
      <c r="AX12">
        <v>25.0</v>
      </c>
      <c r="AY12">
        <v>2.4E9</v>
      </c>
      <c r="AZ12">
        <v>1.08</v>
      </c>
      <c r="BA12">
        <f t="shared" si="1"/>
        <v>386.6004363</v>
      </c>
    </row>
    <row r="13" ht="14.25" customHeight="1">
      <c r="A13">
        <v>105.0</v>
      </c>
      <c r="B13" t="s">
        <v>74</v>
      </c>
      <c r="C13" t="s">
        <v>120</v>
      </c>
      <c r="D13">
        <v>29.0</v>
      </c>
      <c r="E13" t="s">
        <v>76</v>
      </c>
      <c r="F13">
        <v>198.0</v>
      </c>
      <c r="G13">
        <v>198.0</v>
      </c>
      <c r="H13">
        <v>0.6126</v>
      </c>
      <c r="J13" t="s">
        <v>121</v>
      </c>
      <c r="K13">
        <v>300.0</v>
      </c>
      <c r="L13">
        <v>312.5</v>
      </c>
      <c r="M13">
        <v>-327.5</v>
      </c>
      <c r="O13">
        <v>312.5</v>
      </c>
      <c r="P13" t="s">
        <v>66</v>
      </c>
      <c r="Q13">
        <v>-220.0</v>
      </c>
      <c r="R13">
        <v>225.0</v>
      </c>
      <c r="S13">
        <v>-230.0</v>
      </c>
      <c r="U13">
        <v>225.0</v>
      </c>
      <c r="V13">
        <v>537.5</v>
      </c>
      <c r="W13">
        <v>287.5</v>
      </c>
      <c r="X13">
        <v>-300.0</v>
      </c>
      <c r="Y13">
        <v>0.0</v>
      </c>
      <c r="AA13">
        <v>287.5</v>
      </c>
      <c r="AB13">
        <v>0.0</v>
      </c>
      <c r="AC13">
        <v>0.0</v>
      </c>
      <c r="AD13">
        <v>0.0</v>
      </c>
      <c r="AE13">
        <v>3.0</v>
      </c>
      <c r="AF13">
        <v>0.0</v>
      </c>
      <c r="AG13">
        <v>0.0</v>
      </c>
      <c r="AH13">
        <v>0.83</v>
      </c>
      <c r="AI13">
        <v>0.92</v>
      </c>
      <c r="AJ13">
        <v>0.0</v>
      </c>
      <c r="AK13">
        <v>7.0</v>
      </c>
      <c r="AL13">
        <v>89.8</v>
      </c>
      <c r="AM13">
        <v>825.0</v>
      </c>
      <c r="AN13">
        <v>512.5</v>
      </c>
      <c r="AO13" t="s">
        <v>79</v>
      </c>
      <c r="AQ13">
        <v>0.0</v>
      </c>
      <c r="AR13">
        <v>2.1E9</v>
      </c>
      <c r="AS13">
        <v>11.0</v>
      </c>
      <c r="AT13">
        <v>2100.0</v>
      </c>
      <c r="AU13">
        <v>11.0</v>
      </c>
      <c r="AV13">
        <v>1.0</v>
      </c>
      <c r="AW13">
        <v>198.0</v>
      </c>
      <c r="AX13">
        <v>36.0</v>
      </c>
      <c r="AY13">
        <v>2.1E9</v>
      </c>
      <c r="AZ13">
        <v>1.0</v>
      </c>
      <c r="BA13">
        <f t="shared" si="1"/>
        <v>385.919622</v>
      </c>
    </row>
    <row r="14" ht="14.25" customHeight="1">
      <c r="A14">
        <v>122.5</v>
      </c>
      <c r="B14" t="s">
        <v>74</v>
      </c>
      <c r="C14" t="s">
        <v>122</v>
      </c>
      <c r="D14">
        <v>27.0</v>
      </c>
      <c r="E14" t="s">
        <v>76</v>
      </c>
      <c r="F14">
        <v>238.2</v>
      </c>
      <c r="G14">
        <v>242.0</v>
      </c>
      <c r="H14">
        <v>0.5655</v>
      </c>
      <c r="J14" t="s">
        <v>123</v>
      </c>
      <c r="K14">
        <v>257.5</v>
      </c>
      <c r="L14">
        <v>275.0</v>
      </c>
      <c r="M14">
        <v>-285.0</v>
      </c>
      <c r="O14">
        <v>275.0</v>
      </c>
      <c r="P14" t="s">
        <v>78</v>
      </c>
      <c r="Q14">
        <v>170.0</v>
      </c>
      <c r="R14">
        <v>-180.0</v>
      </c>
      <c r="S14">
        <v>-180.0</v>
      </c>
      <c r="U14">
        <v>170.0</v>
      </c>
      <c r="V14">
        <v>445.0</v>
      </c>
      <c r="W14">
        <v>280.0</v>
      </c>
      <c r="X14">
        <v>292.5</v>
      </c>
      <c r="Y14">
        <v>-300.0</v>
      </c>
      <c r="AA14">
        <v>292.5</v>
      </c>
      <c r="AB14">
        <v>0.0</v>
      </c>
      <c r="AC14">
        <v>0.0</v>
      </c>
      <c r="AD14">
        <v>0.0</v>
      </c>
      <c r="AE14">
        <v>3.0</v>
      </c>
      <c r="AF14">
        <v>0.0</v>
      </c>
      <c r="AG14">
        <v>0.0</v>
      </c>
      <c r="AH14">
        <v>1.0</v>
      </c>
      <c r="AI14">
        <v>0.92</v>
      </c>
      <c r="AJ14">
        <v>0.0</v>
      </c>
      <c r="AK14">
        <v>7.0</v>
      </c>
      <c r="AL14">
        <v>108.0</v>
      </c>
      <c r="AM14">
        <v>737.5</v>
      </c>
      <c r="AN14">
        <v>462.5</v>
      </c>
      <c r="AO14" t="s">
        <v>79</v>
      </c>
      <c r="AQ14">
        <v>0.0</v>
      </c>
      <c r="AR14">
        <v>2.1E9</v>
      </c>
      <c r="AS14">
        <v>11.0</v>
      </c>
      <c r="AT14">
        <v>2100.0</v>
      </c>
      <c r="AU14">
        <v>11.0</v>
      </c>
      <c r="AV14">
        <v>1.0</v>
      </c>
      <c r="AW14">
        <v>238.2</v>
      </c>
      <c r="AX14">
        <v>23.0</v>
      </c>
      <c r="AY14">
        <v>2.1E9</v>
      </c>
      <c r="AZ14">
        <v>1.0</v>
      </c>
      <c r="BA14">
        <f t="shared" si="1"/>
        <v>383.69175</v>
      </c>
    </row>
    <row r="15" ht="14.25" customHeight="1">
      <c r="A15">
        <v>145.000148</v>
      </c>
      <c r="B15" t="s">
        <v>124</v>
      </c>
      <c r="C15" t="s">
        <v>125</v>
      </c>
      <c r="D15">
        <v>29.0</v>
      </c>
      <c r="E15" t="s">
        <v>126</v>
      </c>
      <c r="F15">
        <v>147.2</v>
      </c>
      <c r="G15" t="s">
        <v>55</v>
      </c>
      <c r="H15">
        <v>0.907</v>
      </c>
      <c r="J15" t="s">
        <v>127</v>
      </c>
      <c r="K15">
        <v>160.0</v>
      </c>
      <c r="L15">
        <v>-170.0</v>
      </c>
      <c r="M15">
        <v>-170.0</v>
      </c>
      <c r="O15">
        <v>160.0</v>
      </c>
      <c r="P15" t="s">
        <v>128</v>
      </c>
      <c r="Q15">
        <v>72.5</v>
      </c>
      <c r="R15">
        <v>80.0</v>
      </c>
      <c r="S15">
        <v>-85.0</v>
      </c>
      <c r="U15">
        <v>80.0</v>
      </c>
      <c r="V15">
        <v>240.0</v>
      </c>
      <c r="W15">
        <v>172.5</v>
      </c>
      <c r="X15">
        <v>177.5</v>
      </c>
      <c r="Y15">
        <v>-182.5</v>
      </c>
      <c r="AA15">
        <v>177.5</v>
      </c>
      <c r="AB15">
        <v>0.0</v>
      </c>
      <c r="AC15">
        <v>0.0</v>
      </c>
      <c r="AD15">
        <v>0.0</v>
      </c>
      <c r="AE15">
        <v>3.0</v>
      </c>
      <c r="AF15">
        <v>0.0</v>
      </c>
      <c r="AG15">
        <v>0.0</v>
      </c>
      <c r="AH15">
        <v>1.0</v>
      </c>
      <c r="AI15">
        <v>1.0</v>
      </c>
      <c r="AJ15">
        <v>0.0</v>
      </c>
      <c r="AK15">
        <v>5.0</v>
      </c>
      <c r="AL15">
        <v>66.8</v>
      </c>
      <c r="AM15">
        <v>417.5</v>
      </c>
      <c r="AN15">
        <v>257.5</v>
      </c>
      <c r="AO15" t="s">
        <v>67</v>
      </c>
      <c r="AQ15">
        <v>0.0</v>
      </c>
      <c r="AR15">
        <v>5.0E8</v>
      </c>
      <c r="AS15">
        <v>51.0</v>
      </c>
      <c r="AT15">
        <v>500.0</v>
      </c>
      <c r="AU15">
        <v>51.0</v>
      </c>
      <c r="AV15">
        <v>1.0</v>
      </c>
      <c r="AW15">
        <v>147.2</v>
      </c>
      <c r="AX15">
        <v>57.0</v>
      </c>
      <c r="AY15">
        <v>5.0E8</v>
      </c>
      <c r="AZ15">
        <v>1.0</v>
      </c>
      <c r="BA15">
        <f t="shared" si="1"/>
        <v>378.6725</v>
      </c>
    </row>
    <row r="16" ht="14.25" customHeight="1">
      <c r="A16">
        <v>147.5001113</v>
      </c>
      <c r="B16" t="s">
        <v>74</v>
      </c>
      <c r="C16" t="s">
        <v>129</v>
      </c>
      <c r="D16">
        <v>23.0</v>
      </c>
      <c r="E16" t="s">
        <v>84</v>
      </c>
      <c r="F16">
        <v>208.8</v>
      </c>
      <c r="G16">
        <v>220.0</v>
      </c>
      <c r="H16">
        <v>0.59585</v>
      </c>
      <c r="J16" t="s">
        <v>130</v>
      </c>
      <c r="K16">
        <v>-300.0</v>
      </c>
      <c r="L16">
        <v>300.0</v>
      </c>
      <c r="M16">
        <v>317.5</v>
      </c>
      <c r="O16">
        <v>317.5</v>
      </c>
      <c r="P16" t="s">
        <v>94</v>
      </c>
      <c r="Q16">
        <v>175.0</v>
      </c>
      <c r="R16">
        <v>182.5</v>
      </c>
      <c r="S16">
        <v>-187.5</v>
      </c>
      <c r="U16">
        <v>182.5</v>
      </c>
      <c r="V16">
        <v>500.0</v>
      </c>
      <c r="W16">
        <v>265.0</v>
      </c>
      <c r="X16">
        <v>-280.0</v>
      </c>
      <c r="Y16">
        <v>0.0</v>
      </c>
      <c r="AA16">
        <v>265.0</v>
      </c>
      <c r="AB16">
        <v>0.0</v>
      </c>
      <c r="AC16">
        <v>0.0</v>
      </c>
      <c r="AD16">
        <v>0.0</v>
      </c>
      <c r="AE16">
        <v>3.0</v>
      </c>
      <c r="AF16">
        <v>0.0</v>
      </c>
      <c r="AG16">
        <v>0.0</v>
      </c>
      <c r="AH16">
        <v>0.83</v>
      </c>
      <c r="AI16">
        <v>1.0</v>
      </c>
      <c r="AJ16">
        <v>0.0</v>
      </c>
      <c r="AK16">
        <v>7.0</v>
      </c>
      <c r="AL16">
        <v>94.7</v>
      </c>
      <c r="AM16">
        <v>765.0</v>
      </c>
      <c r="AN16">
        <v>447.5</v>
      </c>
      <c r="AO16" t="s">
        <v>79</v>
      </c>
      <c r="AQ16">
        <v>0.0</v>
      </c>
      <c r="AR16">
        <v>2.0E9</v>
      </c>
      <c r="AS16">
        <v>35.0</v>
      </c>
      <c r="AT16">
        <v>2000.0</v>
      </c>
      <c r="AU16">
        <v>35.0</v>
      </c>
      <c r="AV16">
        <v>1.0</v>
      </c>
      <c r="AW16">
        <v>208.8</v>
      </c>
      <c r="AX16">
        <v>33.0</v>
      </c>
      <c r="AY16">
        <v>2.0E9</v>
      </c>
      <c r="AZ16">
        <v>1.0</v>
      </c>
      <c r="BA16">
        <f t="shared" si="1"/>
        <v>378.3349575</v>
      </c>
    </row>
    <row r="17" ht="14.25" customHeight="1">
      <c r="A17">
        <v>155.0001315</v>
      </c>
      <c r="B17" t="s">
        <v>74</v>
      </c>
      <c r="C17" t="s">
        <v>131</v>
      </c>
      <c r="D17">
        <v>24.0</v>
      </c>
      <c r="E17" t="s">
        <v>76</v>
      </c>
      <c r="F17">
        <v>218.6</v>
      </c>
      <c r="G17">
        <v>220.0</v>
      </c>
      <c r="H17">
        <v>0.5833</v>
      </c>
      <c r="J17" t="s">
        <v>132</v>
      </c>
      <c r="K17">
        <v>200.0</v>
      </c>
      <c r="L17">
        <v>220.0</v>
      </c>
      <c r="M17">
        <v>240.0</v>
      </c>
      <c r="O17">
        <v>240.0</v>
      </c>
      <c r="P17" t="s">
        <v>78</v>
      </c>
      <c r="Q17">
        <v>142.5</v>
      </c>
      <c r="R17">
        <v>155.0</v>
      </c>
      <c r="S17">
        <v>-170.0</v>
      </c>
      <c r="U17">
        <v>155.0</v>
      </c>
      <c r="V17">
        <v>395.0</v>
      </c>
      <c r="W17">
        <v>227.5</v>
      </c>
      <c r="X17">
        <v>250.0</v>
      </c>
      <c r="Y17">
        <v>-265.0</v>
      </c>
      <c r="AA17">
        <v>250.0</v>
      </c>
      <c r="AB17">
        <v>0.0</v>
      </c>
      <c r="AC17">
        <v>0.0</v>
      </c>
      <c r="AD17">
        <v>0.0</v>
      </c>
      <c r="AE17">
        <v>3.0</v>
      </c>
      <c r="AF17">
        <v>0.0</v>
      </c>
      <c r="AG17">
        <v>0.0</v>
      </c>
      <c r="AH17">
        <v>1.0</v>
      </c>
      <c r="AI17">
        <v>1.0</v>
      </c>
      <c r="AJ17">
        <v>0.0</v>
      </c>
      <c r="AK17">
        <v>7.0</v>
      </c>
      <c r="AL17">
        <v>99.2</v>
      </c>
      <c r="AM17">
        <v>645.0</v>
      </c>
      <c r="AN17">
        <v>405.0</v>
      </c>
      <c r="AO17" t="s">
        <v>79</v>
      </c>
      <c r="AQ17">
        <v>0.0</v>
      </c>
      <c r="AR17">
        <v>2.1E9</v>
      </c>
      <c r="AS17">
        <v>11.0</v>
      </c>
      <c r="AT17">
        <v>2100.0</v>
      </c>
      <c r="AU17">
        <v>11.0</v>
      </c>
      <c r="AV17">
        <v>1.0</v>
      </c>
      <c r="AW17">
        <v>218.6</v>
      </c>
      <c r="AX17">
        <v>28.0</v>
      </c>
      <c r="AY17">
        <v>2.1E9</v>
      </c>
      <c r="AZ17">
        <v>1.0</v>
      </c>
      <c r="BA17">
        <f t="shared" si="1"/>
        <v>376.2285</v>
      </c>
    </row>
    <row r="18" ht="14.25" customHeight="1">
      <c r="A18">
        <v>160.0001043</v>
      </c>
      <c r="B18" t="s">
        <v>72</v>
      </c>
      <c r="C18" t="s">
        <v>136</v>
      </c>
      <c r="D18">
        <v>34.0</v>
      </c>
      <c r="E18" t="s">
        <v>137</v>
      </c>
      <c r="F18">
        <v>302.6</v>
      </c>
      <c r="G18">
        <v>308.0</v>
      </c>
      <c r="H18">
        <v>0.53345</v>
      </c>
      <c r="J18" t="s">
        <v>138</v>
      </c>
      <c r="K18">
        <v>245.0</v>
      </c>
      <c r="L18">
        <v>-265.0</v>
      </c>
      <c r="M18">
        <v>265.0</v>
      </c>
      <c r="O18">
        <v>265.0</v>
      </c>
      <c r="P18" t="s">
        <v>139</v>
      </c>
      <c r="Q18">
        <v>185.0</v>
      </c>
      <c r="R18">
        <v>190.0</v>
      </c>
      <c r="S18">
        <v>195.0</v>
      </c>
      <c r="U18">
        <v>195.0</v>
      </c>
      <c r="V18">
        <v>460.0</v>
      </c>
      <c r="W18">
        <v>250.0</v>
      </c>
      <c r="X18">
        <v>270.0</v>
      </c>
      <c r="Y18">
        <v>285.0</v>
      </c>
      <c r="AA18">
        <v>285.0</v>
      </c>
      <c r="AB18">
        <v>0.0</v>
      </c>
      <c r="AC18">
        <v>0.0</v>
      </c>
      <c r="AD18">
        <v>0.0</v>
      </c>
      <c r="AE18">
        <v>3.0</v>
      </c>
      <c r="AF18">
        <v>0.0</v>
      </c>
      <c r="AG18">
        <v>0.0</v>
      </c>
      <c r="AH18">
        <v>1.025</v>
      </c>
      <c r="AI18">
        <v>0.92</v>
      </c>
      <c r="AJ18">
        <v>0.0</v>
      </c>
      <c r="AK18">
        <v>0.0</v>
      </c>
      <c r="AL18">
        <v>137.3</v>
      </c>
      <c r="AM18">
        <v>745.0</v>
      </c>
      <c r="AN18">
        <v>480.0</v>
      </c>
      <c r="AO18" t="s">
        <v>79</v>
      </c>
      <c r="AQ18">
        <v>0.0</v>
      </c>
      <c r="AR18">
        <v>2.2E9</v>
      </c>
      <c r="AS18">
        <v>10.0</v>
      </c>
      <c r="AT18">
        <v>2200.0</v>
      </c>
      <c r="AU18">
        <v>10.0</v>
      </c>
      <c r="AV18">
        <v>1.0</v>
      </c>
      <c r="AW18">
        <v>302.6</v>
      </c>
      <c r="AX18">
        <v>5.0</v>
      </c>
      <c r="AY18">
        <v>2.2E9</v>
      </c>
      <c r="AZ18">
        <v>1.0</v>
      </c>
      <c r="BA18">
        <f t="shared" si="1"/>
        <v>374.7672958</v>
      </c>
    </row>
    <row r="19" ht="14.25" customHeight="1">
      <c r="A19">
        <v>170.0</v>
      </c>
      <c r="B19" t="s">
        <v>74</v>
      </c>
      <c r="C19" t="s">
        <v>141</v>
      </c>
      <c r="D19">
        <v>40.0</v>
      </c>
      <c r="E19" t="s">
        <v>97</v>
      </c>
      <c r="F19">
        <v>161.4</v>
      </c>
      <c r="G19">
        <v>165.0</v>
      </c>
      <c r="H19">
        <v>0.7011499999999999</v>
      </c>
      <c r="J19" t="s">
        <v>85</v>
      </c>
      <c r="K19">
        <v>170.0</v>
      </c>
      <c r="L19">
        <v>185.0</v>
      </c>
      <c r="M19">
        <v>192.5</v>
      </c>
      <c r="O19">
        <v>192.5</v>
      </c>
      <c r="P19" t="s">
        <v>66</v>
      </c>
      <c r="Q19">
        <v>100.0</v>
      </c>
      <c r="R19">
        <v>-107.5</v>
      </c>
      <c r="S19">
        <v>-107.5</v>
      </c>
      <c r="U19">
        <v>100.0</v>
      </c>
      <c r="V19">
        <v>292.5</v>
      </c>
      <c r="W19">
        <v>212.5</v>
      </c>
      <c r="X19">
        <v>232.5</v>
      </c>
      <c r="Y19">
        <v>-245.0</v>
      </c>
      <c r="AA19">
        <v>232.5</v>
      </c>
      <c r="AB19">
        <v>0.0</v>
      </c>
      <c r="AC19">
        <v>0.0</v>
      </c>
      <c r="AD19">
        <v>0.0</v>
      </c>
      <c r="AE19">
        <v>3.0</v>
      </c>
      <c r="AF19">
        <v>0.0</v>
      </c>
      <c r="AG19">
        <v>0.0</v>
      </c>
      <c r="AH19">
        <v>1.0</v>
      </c>
      <c r="AI19">
        <v>1.0</v>
      </c>
      <c r="AJ19">
        <v>0.0</v>
      </c>
      <c r="AK19">
        <v>7.0</v>
      </c>
      <c r="AL19">
        <v>73.2</v>
      </c>
      <c r="AM19">
        <v>525.0</v>
      </c>
      <c r="AN19">
        <v>332.5</v>
      </c>
      <c r="AO19" t="s">
        <v>79</v>
      </c>
      <c r="AQ19">
        <v>0.0</v>
      </c>
      <c r="AR19">
        <v>2.3E9</v>
      </c>
      <c r="AS19">
        <v>8.0</v>
      </c>
      <c r="AT19">
        <v>2300.0</v>
      </c>
      <c r="AU19">
        <v>8.0</v>
      </c>
      <c r="AV19">
        <v>1.0</v>
      </c>
      <c r="AW19">
        <v>161.4</v>
      </c>
      <c r="AX19">
        <v>49.0</v>
      </c>
      <c r="AY19">
        <v>2.3E9</v>
      </c>
      <c r="AZ19">
        <v>1.0</v>
      </c>
      <c r="BA19">
        <f t="shared" si="1"/>
        <v>368.10375</v>
      </c>
    </row>
    <row r="20" ht="14.25" customHeight="1">
      <c r="A20">
        <v>170.000113</v>
      </c>
      <c r="B20" t="s">
        <v>72</v>
      </c>
      <c r="C20" t="s">
        <v>143</v>
      </c>
      <c r="D20">
        <v>39.0</v>
      </c>
      <c r="E20" t="s">
        <v>76</v>
      </c>
      <c r="F20">
        <v>322.2</v>
      </c>
      <c r="G20" t="s">
        <v>108</v>
      </c>
      <c r="H20">
        <v>0.5261</v>
      </c>
      <c r="J20" t="s">
        <v>145</v>
      </c>
      <c r="K20">
        <v>-320.0</v>
      </c>
      <c r="L20">
        <v>320.0</v>
      </c>
      <c r="M20">
        <v>350.0</v>
      </c>
      <c r="O20">
        <v>350.0</v>
      </c>
      <c r="P20" t="s">
        <v>78</v>
      </c>
      <c r="Q20">
        <v>235.0</v>
      </c>
      <c r="R20">
        <v>-250.0</v>
      </c>
      <c r="S20">
        <v>250.0</v>
      </c>
      <c r="U20">
        <v>250.0</v>
      </c>
      <c r="V20">
        <v>600.0</v>
      </c>
      <c r="W20">
        <v>240.0</v>
      </c>
      <c r="X20">
        <v>-265.0</v>
      </c>
      <c r="Y20">
        <v>-265.0</v>
      </c>
      <c r="AA20">
        <v>240.0</v>
      </c>
      <c r="AB20">
        <v>0.0</v>
      </c>
      <c r="AC20">
        <v>0.0</v>
      </c>
      <c r="AD20">
        <v>0.0</v>
      </c>
      <c r="AE20">
        <v>3.0</v>
      </c>
      <c r="AF20">
        <v>0.0</v>
      </c>
      <c r="AG20">
        <v>0.0</v>
      </c>
      <c r="AH20">
        <v>0.83</v>
      </c>
      <c r="AI20">
        <v>1.0</v>
      </c>
      <c r="AJ20">
        <v>0.0</v>
      </c>
      <c r="AK20">
        <v>0.0</v>
      </c>
      <c r="AL20">
        <v>146.1</v>
      </c>
      <c r="AM20">
        <v>840.0</v>
      </c>
      <c r="AN20">
        <v>490.0</v>
      </c>
      <c r="AO20" t="s">
        <v>79</v>
      </c>
      <c r="AQ20">
        <v>0.0</v>
      </c>
      <c r="AR20">
        <v>2.1E9</v>
      </c>
      <c r="AS20">
        <v>11.0</v>
      </c>
      <c r="AT20">
        <v>2100.0</v>
      </c>
      <c r="AU20">
        <v>11.0</v>
      </c>
      <c r="AV20">
        <v>1.0</v>
      </c>
      <c r="AW20">
        <v>322.2</v>
      </c>
      <c r="AX20">
        <v>2.0</v>
      </c>
      <c r="AY20">
        <v>2.1E9</v>
      </c>
      <c r="AZ20">
        <v>1.0</v>
      </c>
      <c r="BA20">
        <f t="shared" si="1"/>
        <v>366.79692</v>
      </c>
    </row>
    <row r="21" ht="14.25" customHeight="1">
      <c r="A21">
        <v>177.5</v>
      </c>
      <c r="B21" t="s">
        <v>72</v>
      </c>
      <c r="C21" t="s">
        <v>146</v>
      </c>
      <c r="D21">
        <v>31.0</v>
      </c>
      <c r="E21" t="s">
        <v>76</v>
      </c>
      <c r="F21">
        <v>242.0</v>
      </c>
      <c r="G21">
        <v>242.0</v>
      </c>
      <c r="H21">
        <v>0.56275</v>
      </c>
      <c r="J21" t="s">
        <v>85</v>
      </c>
      <c r="K21">
        <v>265.0</v>
      </c>
      <c r="L21">
        <v>277.5</v>
      </c>
      <c r="M21">
        <v>-282.5</v>
      </c>
      <c r="O21">
        <v>277.5</v>
      </c>
      <c r="P21" t="s">
        <v>86</v>
      </c>
      <c r="Q21">
        <v>235.0</v>
      </c>
      <c r="R21">
        <v>235.0</v>
      </c>
      <c r="S21">
        <v>-245.0</v>
      </c>
      <c r="U21">
        <v>235.0</v>
      </c>
      <c r="V21">
        <v>512.5</v>
      </c>
      <c r="W21">
        <v>240.0</v>
      </c>
      <c r="X21">
        <v>262.5</v>
      </c>
      <c r="Y21">
        <v>-275.0</v>
      </c>
      <c r="AA21">
        <v>262.5</v>
      </c>
      <c r="AB21">
        <v>0.0</v>
      </c>
      <c r="AC21">
        <v>0.0</v>
      </c>
      <c r="AD21">
        <v>0.0</v>
      </c>
      <c r="AE21">
        <v>3.0</v>
      </c>
      <c r="AF21">
        <v>0.0</v>
      </c>
      <c r="AG21">
        <v>0.0</v>
      </c>
      <c r="AH21">
        <v>0.83</v>
      </c>
      <c r="AI21">
        <v>1.0</v>
      </c>
      <c r="AJ21">
        <v>0.0</v>
      </c>
      <c r="AK21">
        <v>0.0</v>
      </c>
      <c r="AL21">
        <v>109.8</v>
      </c>
      <c r="AM21">
        <v>775.0</v>
      </c>
      <c r="AN21">
        <v>497.5</v>
      </c>
      <c r="AO21" t="s">
        <v>79</v>
      </c>
      <c r="AQ21">
        <v>0.0</v>
      </c>
      <c r="AR21">
        <v>2.1E9</v>
      </c>
      <c r="AS21">
        <v>11.0</v>
      </c>
      <c r="AT21">
        <v>2100.0</v>
      </c>
      <c r="AU21">
        <v>11.0</v>
      </c>
      <c r="AV21">
        <v>1.0</v>
      </c>
      <c r="AW21">
        <v>242.0</v>
      </c>
      <c r="AX21">
        <v>19.0</v>
      </c>
      <c r="AY21">
        <v>2.1E9</v>
      </c>
      <c r="AZ21">
        <v>1.0</v>
      </c>
      <c r="BA21">
        <f t="shared" si="1"/>
        <v>361.9889375</v>
      </c>
    </row>
    <row r="22" ht="14.25" customHeight="1">
      <c r="A22">
        <v>185.0</v>
      </c>
      <c r="B22" t="s">
        <v>74</v>
      </c>
      <c r="C22" t="s">
        <v>147</v>
      </c>
      <c r="D22">
        <v>23.0</v>
      </c>
      <c r="E22" t="s">
        <v>84</v>
      </c>
      <c r="F22">
        <v>180.8</v>
      </c>
      <c r="G22">
        <v>181.0</v>
      </c>
      <c r="H22">
        <v>0.64715</v>
      </c>
      <c r="J22" t="s">
        <v>102</v>
      </c>
      <c r="K22">
        <v>-225.0</v>
      </c>
      <c r="L22">
        <v>225.0</v>
      </c>
      <c r="M22">
        <v>-237.5</v>
      </c>
      <c r="O22">
        <v>225.0</v>
      </c>
      <c r="P22" t="s">
        <v>86</v>
      </c>
      <c r="Q22">
        <v>152.5</v>
      </c>
      <c r="R22">
        <v>-160.0</v>
      </c>
      <c r="S22">
        <v>-160.0</v>
      </c>
      <c r="U22">
        <v>152.5</v>
      </c>
      <c r="V22">
        <v>377.5</v>
      </c>
      <c r="W22">
        <v>227.5</v>
      </c>
      <c r="X22">
        <v>-235.0</v>
      </c>
      <c r="Y22">
        <v>-235.0</v>
      </c>
      <c r="AA22">
        <v>227.5</v>
      </c>
      <c r="AB22">
        <v>0.0</v>
      </c>
      <c r="AC22">
        <v>0.0</v>
      </c>
      <c r="AD22">
        <v>0.0</v>
      </c>
      <c r="AE22">
        <v>3.0</v>
      </c>
      <c r="AF22">
        <v>0.0</v>
      </c>
      <c r="AG22">
        <v>0.0</v>
      </c>
      <c r="AH22">
        <v>1.0</v>
      </c>
      <c r="AI22">
        <v>0.92</v>
      </c>
      <c r="AJ22">
        <v>0.0</v>
      </c>
      <c r="AK22">
        <v>7.0</v>
      </c>
      <c r="AL22">
        <v>82.0</v>
      </c>
      <c r="AM22">
        <v>605.0</v>
      </c>
      <c r="AN22">
        <v>380.0</v>
      </c>
      <c r="AO22" t="s">
        <v>79</v>
      </c>
      <c r="AQ22">
        <v>0.0</v>
      </c>
      <c r="AR22">
        <v>2.0E9</v>
      </c>
      <c r="AS22">
        <v>35.0</v>
      </c>
      <c r="AT22">
        <v>2000.0</v>
      </c>
      <c r="AU22">
        <v>35.0</v>
      </c>
      <c r="AV22">
        <v>1.0</v>
      </c>
      <c r="AW22">
        <v>180.8</v>
      </c>
      <c r="AX22">
        <v>40.0</v>
      </c>
      <c r="AY22">
        <v>2.0E9</v>
      </c>
      <c r="AZ22">
        <v>1.0</v>
      </c>
      <c r="BA22">
        <f t="shared" si="1"/>
        <v>360.20369</v>
      </c>
    </row>
    <row r="23" ht="14.25" customHeight="1">
      <c r="A23">
        <v>250.0</v>
      </c>
      <c r="B23" t="s">
        <v>62</v>
      </c>
      <c r="C23" t="s">
        <v>148</v>
      </c>
      <c r="D23">
        <v>42.0</v>
      </c>
      <c r="E23" t="s">
        <v>149</v>
      </c>
      <c r="F23">
        <v>145.0</v>
      </c>
      <c r="G23">
        <v>148.0</v>
      </c>
      <c r="H23">
        <v>0.9178</v>
      </c>
      <c r="J23" t="s">
        <v>130</v>
      </c>
      <c r="K23">
        <v>197.5</v>
      </c>
      <c r="L23">
        <v>-217.5</v>
      </c>
      <c r="M23">
        <v>217.5</v>
      </c>
      <c r="O23">
        <v>217.5</v>
      </c>
      <c r="P23" t="s">
        <v>66</v>
      </c>
      <c r="Q23">
        <v>97.5</v>
      </c>
      <c r="R23">
        <v>-105.0</v>
      </c>
      <c r="S23">
        <v>-105.0</v>
      </c>
      <c r="U23">
        <v>97.5</v>
      </c>
      <c r="V23">
        <v>315.0</v>
      </c>
      <c r="W23">
        <v>170.0</v>
      </c>
      <c r="X23">
        <v>185.0</v>
      </c>
      <c r="Y23">
        <v>-190.0</v>
      </c>
      <c r="AA23">
        <v>185.0</v>
      </c>
      <c r="AB23">
        <v>0.0</v>
      </c>
      <c r="AC23">
        <v>0.0</v>
      </c>
      <c r="AD23">
        <v>0.0</v>
      </c>
      <c r="AE23">
        <v>3.0</v>
      </c>
      <c r="AF23">
        <v>0.0</v>
      </c>
      <c r="AG23">
        <v>0.0</v>
      </c>
      <c r="AH23">
        <v>0.83</v>
      </c>
      <c r="AI23">
        <v>0.92</v>
      </c>
      <c r="AJ23">
        <v>0.0</v>
      </c>
      <c r="AK23">
        <v>6.0</v>
      </c>
      <c r="AL23">
        <v>65.8</v>
      </c>
      <c r="AM23">
        <v>500.0</v>
      </c>
      <c r="AN23">
        <v>282.5</v>
      </c>
      <c r="AO23" t="s">
        <v>67</v>
      </c>
      <c r="AQ23">
        <v>0.0</v>
      </c>
      <c r="AR23">
        <v>7.0E8</v>
      </c>
      <c r="AS23">
        <v>47.0</v>
      </c>
      <c r="AT23">
        <v>700.0</v>
      </c>
      <c r="AU23">
        <v>47.0</v>
      </c>
      <c r="AV23">
        <v>1.0</v>
      </c>
      <c r="AW23">
        <v>145.0</v>
      </c>
      <c r="AX23">
        <v>58.0</v>
      </c>
      <c r="AY23">
        <v>7.0E8</v>
      </c>
      <c r="AZ23">
        <v>1.02</v>
      </c>
      <c r="BA23">
        <f t="shared" si="1"/>
        <v>357.4243608</v>
      </c>
    </row>
    <row r="24" ht="14.25" customHeight="1">
      <c r="A24">
        <v>207.5003</v>
      </c>
      <c r="B24" t="s">
        <v>124</v>
      </c>
      <c r="C24" t="s">
        <v>150</v>
      </c>
      <c r="D24">
        <v>36.0</v>
      </c>
      <c r="E24" t="s">
        <v>126</v>
      </c>
      <c r="F24">
        <v>157.4</v>
      </c>
      <c r="G24">
        <v>165.0</v>
      </c>
      <c r="H24">
        <v>0.8645</v>
      </c>
      <c r="J24" t="s">
        <v>130</v>
      </c>
      <c r="K24">
        <v>142.5</v>
      </c>
      <c r="L24">
        <v>155.0</v>
      </c>
      <c r="M24">
        <v>167.5</v>
      </c>
      <c r="O24">
        <v>167.5</v>
      </c>
      <c r="Q24">
        <v>62.5</v>
      </c>
      <c r="R24">
        <v>70.0</v>
      </c>
      <c r="S24">
        <v>-77.5</v>
      </c>
      <c r="U24">
        <v>70.0</v>
      </c>
      <c r="V24">
        <v>237.5</v>
      </c>
      <c r="W24">
        <v>147.5</v>
      </c>
      <c r="X24">
        <v>165.0</v>
      </c>
      <c r="Y24">
        <v>175.0</v>
      </c>
      <c r="AA24">
        <v>175.0</v>
      </c>
      <c r="AB24">
        <v>0.0</v>
      </c>
      <c r="AC24">
        <v>0.0</v>
      </c>
      <c r="AD24">
        <v>0.0</v>
      </c>
      <c r="AE24">
        <v>3.0</v>
      </c>
      <c r="AF24">
        <v>0.0</v>
      </c>
      <c r="AG24">
        <v>0.0</v>
      </c>
      <c r="AH24">
        <v>1.0</v>
      </c>
      <c r="AI24">
        <v>1.0</v>
      </c>
      <c r="AJ24">
        <v>0.0</v>
      </c>
      <c r="AK24">
        <v>5.0</v>
      </c>
      <c r="AL24">
        <v>71.4</v>
      </c>
      <c r="AM24">
        <v>412.5</v>
      </c>
      <c r="AN24">
        <v>245.0</v>
      </c>
      <c r="AO24" t="s">
        <v>67</v>
      </c>
      <c r="AQ24">
        <v>0.0</v>
      </c>
      <c r="AR24">
        <v>5.0E8</v>
      </c>
      <c r="AS24">
        <v>51.0</v>
      </c>
      <c r="AT24">
        <v>500.0</v>
      </c>
      <c r="AU24">
        <v>51.0</v>
      </c>
      <c r="AV24">
        <v>1.0</v>
      </c>
      <c r="AW24">
        <v>157.4</v>
      </c>
      <c r="AX24">
        <v>52.0</v>
      </c>
      <c r="AY24">
        <v>5.0E8</v>
      </c>
      <c r="AZ24">
        <v>1.0</v>
      </c>
      <c r="BA24">
        <f t="shared" si="1"/>
        <v>356.60625</v>
      </c>
    </row>
    <row r="25" ht="14.25" customHeight="1">
      <c r="A25" t="s">
        <v>110</v>
      </c>
      <c r="B25" t="s">
        <v>72</v>
      </c>
      <c r="C25" t="s">
        <v>151</v>
      </c>
      <c r="D25">
        <v>50.0</v>
      </c>
      <c r="E25" t="s">
        <v>152</v>
      </c>
      <c r="F25">
        <v>326.0</v>
      </c>
      <c r="G25" t="s">
        <v>55</v>
      </c>
      <c r="H25">
        <v>0.5252</v>
      </c>
      <c r="I25">
        <v>1.13</v>
      </c>
      <c r="J25" t="s">
        <v>153</v>
      </c>
      <c r="K25">
        <v>-342.5</v>
      </c>
      <c r="L25">
        <v>342.5</v>
      </c>
      <c r="M25">
        <v>-365.0</v>
      </c>
      <c r="O25">
        <v>342.5</v>
      </c>
      <c r="Q25">
        <v>195.0</v>
      </c>
      <c r="R25">
        <v>202.5</v>
      </c>
      <c r="S25">
        <v>-210.0</v>
      </c>
      <c r="U25">
        <v>202.5</v>
      </c>
      <c r="V25">
        <v>545.0</v>
      </c>
      <c r="W25">
        <v>185.0</v>
      </c>
      <c r="X25">
        <v>227.5</v>
      </c>
      <c r="Y25">
        <v>0.0</v>
      </c>
      <c r="AA25">
        <v>227.5</v>
      </c>
      <c r="AB25">
        <v>0.0</v>
      </c>
      <c r="AC25">
        <v>0.0</v>
      </c>
      <c r="AD25">
        <v>0.0</v>
      </c>
      <c r="AE25">
        <v>3.0</v>
      </c>
      <c r="AF25">
        <v>0.0</v>
      </c>
      <c r="AG25">
        <v>0.0</v>
      </c>
      <c r="AH25">
        <v>0.83</v>
      </c>
      <c r="AI25">
        <v>0.92</v>
      </c>
      <c r="AJ25">
        <v>0.0</v>
      </c>
      <c r="AK25">
        <v>0.0</v>
      </c>
      <c r="AL25">
        <v>147.9</v>
      </c>
      <c r="AM25">
        <v>772.5</v>
      </c>
      <c r="AN25">
        <v>430.0</v>
      </c>
      <c r="AO25" t="s">
        <v>79</v>
      </c>
      <c r="AQ25">
        <v>0.0</v>
      </c>
      <c r="AR25">
        <v>2.5E9</v>
      </c>
      <c r="AS25">
        <v>2.0</v>
      </c>
      <c r="AT25">
        <v>2500.0</v>
      </c>
      <c r="AU25">
        <v>2.0</v>
      </c>
      <c r="AV25">
        <v>1.0</v>
      </c>
      <c r="AW25">
        <v>326.0</v>
      </c>
      <c r="AX25">
        <v>1.0</v>
      </c>
      <c r="AY25">
        <v>2.5E9</v>
      </c>
      <c r="AZ25">
        <v>1.13</v>
      </c>
      <c r="BA25">
        <f t="shared" si="1"/>
        <v>350.0802164</v>
      </c>
    </row>
    <row r="26" ht="14.25" customHeight="1">
      <c r="A26" t="s">
        <v>110</v>
      </c>
      <c r="B26" t="s">
        <v>124</v>
      </c>
      <c r="C26" t="s">
        <v>154</v>
      </c>
      <c r="D26">
        <v>23.0</v>
      </c>
      <c r="E26" t="s">
        <v>126</v>
      </c>
      <c r="F26">
        <v>109.2</v>
      </c>
      <c r="G26">
        <v>114.0</v>
      </c>
      <c r="H26">
        <v>1.1513</v>
      </c>
      <c r="J26" t="s">
        <v>155</v>
      </c>
      <c r="K26">
        <v>102.5</v>
      </c>
      <c r="L26">
        <v>115.0</v>
      </c>
      <c r="M26">
        <v>125.0</v>
      </c>
      <c r="O26">
        <v>125.0</v>
      </c>
      <c r="P26" t="s">
        <v>66</v>
      </c>
      <c r="Q26">
        <v>-55.0</v>
      </c>
      <c r="R26">
        <v>57.5</v>
      </c>
      <c r="S26">
        <v>-62.5</v>
      </c>
      <c r="U26">
        <v>57.5</v>
      </c>
      <c r="V26">
        <v>182.5</v>
      </c>
      <c r="W26">
        <v>107.5</v>
      </c>
      <c r="X26">
        <v>120.0</v>
      </c>
      <c r="Y26">
        <v>-130.0</v>
      </c>
      <c r="AA26">
        <v>120.0</v>
      </c>
      <c r="AB26">
        <v>0.0</v>
      </c>
      <c r="AC26">
        <v>0.0</v>
      </c>
      <c r="AD26">
        <v>0.0</v>
      </c>
      <c r="AE26">
        <v>3.0</v>
      </c>
      <c r="AF26">
        <v>0.0</v>
      </c>
      <c r="AG26">
        <v>0.0</v>
      </c>
      <c r="AH26">
        <v>1.0</v>
      </c>
      <c r="AI26">
        <v>1.0</v>
      </c>
      <c r="AJ26">
        <v>0.0</v>
      </c>
      <c r="AK26">
        <v>5.0</v>
      </c>
      <c r="AL26">
        <v>49.5</v>
      </c>
      <c r="AM26">
        <v>302.5</v>
      </c>
      <c r="AN26">
        <v>177.5</v>
      </c>
      <c r="AO26" t="s">
        <v>67</v>
      </c>
      <c r="AQ26">
        <v>0.0</v>
      </c>
      <c r="AR26">
        <v>5.0E8</v>
      </c>
      <c r="AS26">
        <v>51.0</v>
      </c>
      <c r="AT26">
        <v>500.0</v>
      </c>
      <c r="AU26">
        <v>51.0</v>
      </c>
      <c r="AV26">
        <v>1.0</v>
      </c>
      <c r="AW26">
        <v>109.2</v>
      </c>
      <c r="AX26">
        <v>66.0</v>
      </c>
      <c r="AY26">
        <v>5.0E8</v>
      </c>
      <c r="AZ26">
        <v>1.0</v>
      </c>
      <c r="BA26">
        <f t="shared" si="1"/>
        <v>348.26825</v>
      </c>
    </row>
    <row r="27" ht="14.25" customHeight="1">
      <c r="A27">
        <v>145.0</v>
      </c>
      <c r="B27" t="s">
        <v>74</v>
      </c>
      <c r="C27" t="s">
        <v>156</v>
      </c>
      <c r="D27">
        <v>33.0</v>
      </c>
      <c r="E27" t="s">
        <v>76</v>
      </c>
      <c r="F27">
        <v>217.8</v>
      </c>
      <c r="G27">
        <v>220.0</v>
      </c>
      <c r="H27">
        <v>0.5843</v>
      </c>
      <c r="J27" t="s">
        <v>157</v>
      </c>
      <c r="K27">
        <v>-202.5</v>
      </c>
      <c r="L27">
        <v>220.0</v>
      </c>
      <c r="M27">
        <v>232.5</v>
      </c>
      <c r="O27">
        <v>232.5</v>
      </c>
      <c r="P27" t="s">
        <v>94</v>
      </c>
      <c r="Q27">
        <v>112.5</v>
      </c>
      <c r="R27">
        <v>117.5</v>
      </c>
      <c r="S27">
        <v>-122.5</v>
      </c>
      <c r="U27">
        <v>117.5</v>
      </c>
      <c r="V27">
        <v>350.0</v>
      </c>
      <c r="W27">
        <v>197.5</v>
      </c>
      <c r="X27">
        <v>215.0</v>
      </c>
      <c r="Y27">
        <v>227.5</v>
      </c>
      <c r="AA27">
        <v>227.5</v>
      </c>
      <c r="AB27">
        <v>0.0</v>
      </c>
      <c r="AC27">
        <v>0.0</v>
      </c>
      <c r="AD27">
        <v>0.0</v>
      </c>
      <c r="AE27">
        <v>3.0</v>
      </c>
      <c r="AF27">
        <v>0.0</v>
      </c>
      <c r="AG27">
        <v>0.0</v>
      </c>
      <c r="AH27">
        <v>1.025</v>
      </c>
      <c r="AI27">
        <v>1.0</v>
      </c>
      <c r="AJ27">
        <v>0.0</v>
      </c>
      <c r="AK27">
        <v>7.0</v>
      </c>
      <c r="AL27">
        <v>98.8</v>
      </c>
      <c r="AM27">
        <v>577.5</v>
      </c>
      <c r="AN27">
        <v>345.0</v>
      </c>
      <c r="AO27" t="s">
        <v>79</v>
      </c>
      <c r="AQ27">
        <v>0.0</v>
      </c>
      <c r="AR27">
        <v>2.1E9</v>
      </c>
      <c r="AS27">
        <v>11.0</v>
      </c>
      <c r="AT27">
        <v>2100.0</v>
      </c>
      <c r="AU27">
        <v>11.0</v>
      </c>
      <c r="AV27">
        <v>1.0</v>
      </c>
      <c r="AW27">
        <v>217.8</v>
      </c>
      <c r="AX27">
        <v>32.0</v>
      </c>
      <c r="AY27">
        <v>2.1E9</v>
      </c>
      <c r="AZ27">
        <v>1.0</v>
      </c>
      <c r="BA27">
        <f t="shared" si="1"/>
        <v>345.8690813</v>
      </c>
    </row>
    <row r="28" ht="14.25" customHeight="1">
      <c r="A28" t="s">
        <v>110</v>
      </c>
      <c r="B28" t="s">
        <v>62</v>
      </c>
      <c r="C28" t="s">
        <v>158</v>
      </c>
      <c r="D28">
        <v>31.0</v>
      </c>
      <c r="E28" t="s">
        <v>126</v>
      </c>
      <c r="F28">
        <v>292.8</v>
      </c>
      <c r="G28" t="s">
        <v>108</v>
      </c>
      <c r="H28">
        <v>0.66245</v>
      </c>
      <c r="J28" t="s">
        <v>121</v>
      </c>
      <c r="K28">
        <v>215.0</v>
      </c>
      <c r="L28">
        <v>230.0</v>
      </c>
      <c r="M28">
        <v>235.0</v>
      </c>
      <c r="O28">
        <v>235.0</v>
      </c>
      <c r="P28" t="s">
        <v>66</v>
      </c>
      <c r="Q28">
        <v>105.0</v>
      </c>
      <c r="R28">
        <v>117.5</v>
      </c>
      <c r="S28">
        <v>-120.0</v>
      </c>
      <c r="U28">
        <v>117.5</v>
      </c>
      <c r="V28">
        <v>352.5</v>
      </c>
      <c r="W28">
        <v>185.0</v>
      </c>
      <c r="X28">
        <v>192.5</v>
      </c>
      <c r="Y28">
        <v>-200.0</v>
      </c>
      <c r="AA28">
        <v>192.5</v>
      </c>
      <c r="AB28">
        <v>0.0</v>
      </c>
      <c r="AC28">
        <v>0.0</v>
      </c>
      <c r="AD28">
        <v>0.0</v>
      </c>
      <c r="AE28">
        <v>3.0</v>
      </c>
      <c r="AF28">
        <v>0.0</v>
      </c>
      <c r="AG28">
        <v>0.0</v>
      </c>
      <c r="AH28">
        <v>1.0</v>
      </c>
      <c r="AI28">
        <v>0.92</v>
      </c>
      <c r="AJ28">
        <v>0.0</v>
      </c>
      <c r="AK28">
        <v>6.0</v>
      </c>
      <c r="AL28">
        <v>132.8</v>
      </c>
      <c r="AM28">
        <v>545.0</v>
      </c>
      <c r="AN28">
        <v>310.0</v>
      </c>
      <c r="AO28" t="s">
        <v>67</v>
      </c>
      <c r="AQ28">
        <v>0.0</v>
      </c>
      <c r="AR28">
        <v>5.0E8</v>
      </c>
      <c r="AS28">
        <v>51.0</v>
      </c>
      <c r="AT28">
        <v>500.0</v>
      </c>
      <c r="AU28">
        <v>51.0</v>
      </c>
      <c r="AV28">
        <v>1.0</v>
      </c>
      <c r="AW28">
        <v>292.8</v>
      </c>
      <c r="AX28">
        <v>9.0</v>
      </c>
      <c r="AY28">
        <v>5.0E8</v>
      </c>
      <c r="AZ28">
        <v>1.0</v>
      </c>
      <c r="BA28">
        <f t="shared" si="1"/>
        <v>332.15243</v>
      </c>
    </row>
    <row r="29" ht="14.25" customHeight="1">
      <c r="A29">
        <v>172.5</v>
      </c>
      <c r="B29" t="s">
        <v>62</v>
      </c>
      <c r="C29" t="s">
        <v>159</v>
      </c>
      <c r="D29">
        <v>44.0</v>
      </c>
      <c r="E29" t="s">
        <v>149</v>
      </c>
      <c r="F29">
        <v>180.4</v>
      </c>
      <c r="G29">
        <v>181.0</v>
      </c>
      <c r="H29">
        <v>0.7907</v>
      </c>
      <c r="I29">
        <v>1.043</v>
      </c>
      <c r="J29" t="s">
        <v>160</v>
      </c>
      <c r="K29">
        <v>-195.0</v>
      </c>
      <c r="L29">
        <v>205.0</v>
      </c>
      <c r="M29">
        <v>-220.0</v>
      </c>
      <c r="O29">
        <v>205.0</v>
      </c>
      <c r="P29" t="s">
        <v>86</v>
      </c>
      <c r="Q29">
        <v>130.0</v>
      </c>
      <c r="R29">
        <v>-140.0</v>
      </c>
      <c r="S29">
        <v>140.0</v>
      </c>
      <c r="U29">
        <v>140.0</v>
      </c>
      <c r="V29">
        <v>345.0</v>
      </c>
      <c r="W29">
        <v>160.0</v>
      </c>
      <c r="X29">
        <v>170.0</v>
      </c>
      <c r="Y29">
        <v>182.5</v>
      </c>
      <c r="AA29">
        <v>182.5</v>
      </c>
      <c r="AB29">
        <v>0.0</v>
      </c>
      <c r="AC29">
        <v>0.0</v>
      </c>
      <c r="AD29">
        <v>0.0</v>
      </c>
      <c r="AE29">
        <v>3.0</v>
      </c>
      <c r="AF29">
        <v>0.0</v>
      </c>
      <c r="AG29">
        <v>0.0</v>
      </c>
      <c r="AH29">
        <v>0.83</v>
      </c>
      <c r="AI29">
        <v>0.92</v>
      </c>
      <c r="AJ29">
        <v>0.0</v>
      </c>
      <c r="AK29">
        <v>6.0</v>
      </c>
      <c r="AL29">
        <v>81.8</v>
      </c>
      <c r="AM29">
        <v>527.5</v>
      </c>
      <c r="AN29">
        <v>322.5</v>
      </c>
      <c r="AO29" t="s">
        <v>67</v>
      </c>
      <c r="AQ29">
        <v>0.0</v>
      </c>
      <c r="AR29">
        <v>7.0E8</v>
      </c>
      <c r="AS29">
        <v>47.0</v>
      </c>
      <c r="AT29">
        <v>700.0</v>
      </c>
      <c r="AU29">
        <v>47.0</v>
      </c>
      <c r="AV29">
        <v>1.0</v>
      </c>
      <c r="AW29">
        <v>180.4</v>
      </c>
      <c r="AX29">
        <v>41.0</v>
      </c>
      <c r="AY29">
        <v>7.0E8</v>
      </c>
      <c r="AZ29">
        <v>1.04</v>
      </c>
      <c r="BA29">
        <f t="shared" si="1"/>
        <v>331.2328961</v>
      </c>
    </row>
    <row r="30" ht="14.25" customHeight="1">
      <c r="A30">
        <v>192.5001097</v>
      </c>
      <c r="B30" t="s">
        <v>124</v>
      </c>
      <c r="C30" t="s">
        <v>161</v>
      </c>
      <c r="D30">
        <v>27.0</v>
      </c>
      <c r="E30" t="s">
        <v>126</v>
      </c>
      <c r="F30">
        <v>120.6</v>
      </c>
      <c r="G30">
        <v>123.0</v>
      </c>
      <c r="H30">
        <v>1.0638</v>
      </c>
      <c r="J30" t="s">
        <v>130</v>
      </c>
      <c r="K30">
        <v>80.0</v>
      </c>
      <c r="L30">
        <v>90.0</v>
      </c>
      <c r="M30">
        <v>100.0</v>
      </c>
      <c r="O30">
        <v>100.0</v>
      </c>
      <c r="Q30">
        <v>70.0</v>
      </c>
      <c r="R30">
        <v>-75.0</v>
      </c>
      <c r="S30">
        <v>-75.0</v>
      </c>
      <c r="U30">
        <v>70.0</v>
      </c>
      <c r="V30">
        <v>170.0</v>
      </c>
      <c r="W30">
        <v>120.0</v>
      </c>
      <c r="X30">
        <v>130.0</v>
      </c>
      <c r="Y30">
        <v>-137.5</v>
      </c>
      <c r="AA30">
        <v>130.0</v>
      </c>
      <c r="AB30">
        <v>0.0</v>
      </c>
      <c r="AC30">
        <v>0.0</v>
      </c>
      <c r="AD30">
        <v>0.0</v>
      </c>
      <c r="AE30">
        <v>3.0</v>
      </c>
      <c r="AF30">
        <v>0.0</v>
      </c>
      <c r="AG30">
        <v>0.0</v>
      </c>
      <c r="AH30">
        <v>1.025</v>
      </c>
      <c r="AI30">
        <v>1.0</v>
      </c>
      <c r="AJ30">
        <v>0.0</v>
      </c>
      <c r="AK30">
        <v>5.0</v>
      </c>
      <c r="AL30">
        <v>54.7</v>
      </c>
      <c r="AM30">
        <v>300.0</v>
      </c>
      <c r="AN30">
        <v>200.0</v>
      </c>
      <c r="AO30" t="s">
        <v>67</v>
      </c>
      <c r="AQ30">
        <v>0.0</v>
      </c>
      <c r="AR30">
        <v>5.0E8</v>
      </c>
      <c r="AS30">
        <v>51.0</v>
      </c>
      <c r="AT30">
        <v>500.0</v>
      </c>
      <c r="AU30">
        <v>51.0</v>
      </c>
      <c r="AV30">
        <v>1.0</v>
      </c>
      <c r="AW30">
        <v>120.6</v>
      </c>
      <c r="AX30">
        <v>65.0</v>
      </c>
      <c r="AY30">
        <v>5.0E8</v>
      </c>
      <c r="AZ30">
        <v>1.0</v>
      </c>
      <c r="BA30">
        <f t="shared" si="1"/>
        <v>327.1185</v>
      </c>
    </row>
    <row r="31" ht="14.25" customHeight="1">
      <c r="A31">
        <v>197.5</v>
      </c>
      <c r="B31" t="s">
        <v>62</v>
      </c>
      <c r="C31" t="s">
        <v>162</v>
      </c>
      <c r="D31">
        <v>25.0</v>
      </c>
      <c r="E31" t="s">
        <v>76</v>
      </c>
      <c r="F31">
        <v>227.6</v>
      </c>
      <c r="G31">
        <v>242.0</v>
      </c>
      <c r="H31">
        <v>0.5742</v>
      </c>
      <c r="J31" t="s">
        <v>163</v>
      </c>
      <c r="K31">
        <v>217.5</v>
      </c>
      <c r="L31">
        <v>230.0</v>
      </c>
      <c r="M31">
        <v>-245.0</v>
      </c>
      <c r="O31">
        <v>230.0</v>
      </c>
      <c r="P31" t="s">
        <v>94</v>
      </c>
      <c r="Q31">
        <v>125.0</v>
      </c>
      <c r="R31">
        <v>-137.5</v>
      </c>
      <c r="S31">
        <v>-137.5</v>
      </c>
      <c r="U31">
        <v>125.0</v>
      </c>
      <c r="V31">
        <v>355.0</v>
      </c>
      <c r="W31">
        <v>250.0</v>
      </c>
      <c r="X31">
        <v>-275.0</v>
      </c>
      <c r="Y31">
        <v>-275.0</v>
      </c>
      <c r="AA31">
        <v>250.0</v>
      </c>
      <c r="AB31">
        <v>0.0</v>
      </c>
      <c r="AC31">
        <v>0.0</v>
      </c>
      <c r="AD31">
        <v>0.0</v>
      </c>
      <c r="AE31">
        <v>3.0</v>
      </c>
      <c r="AF31">
        <v>0.0</v>
      </c>
      <c r="AG31">
        <v>0.0</v>
      </c>
      <c r="AH31">
        <v>1.0</v>
      </c>
      <c r="AI31">
        <v>0.92</v>
      </c>
      <c r="AJ31">
        <v>0.0</v>
      </c>
      <c r="AK31">
        <v>6.0</v>
      </c>
      <c r="AL31">
        <v>103.2</v>
      </c>
      <c r="AM31">
        <v>605.0</v>
      </c>
      <c r="AN31">
        <v>375.0</v>
      </c>
      <c r="AO31" t="s">
        <v>79</v>
      </c>
      <c r="AQ31">
        <v>0.0</v>
      </c>
      <c r="AR31">
        <v>2.1E9</v>
      </c>
      <c r="AS31">
        <v>11.0</v>
      </c>
      <c r="AT31">
        <v>2100.0</v>
      </c>
      <c r="AU31">
        <v>11.0</v>
      </c>
      <c r="AV31">
        <v>1.0</v>
      </c>
      <c r="AW31">
        <v>227.6</v>
      </c>
      <c r="AX31">
        <v>26.0</v>
      </c>
      <c r="AY31">
        <v>2.1E9</v>
      </c>
      <c r="AZ31">
        <v>1.0</v>
      </c>
      <c r="BA31">
        <f t="shared" si="1"/>
        <v>319.59972</v>
      </c>
    </row>
    <row r="32" ht="14.25" customHeight="1">
      <c r="A32" t="s">
        <v>110</v>
      </c>
      <c r="B32" t="s">
        <v>62</v>
      </c>
      <c r="C32" t="s">
        <v>164</v>
      </c>
      <c r="D32">
        <v>50.0</v>
      </c>
      <c r="E32" t="s">
        <v>152</v>
      </c>
      <c r="F32">
        <v>294.0</v>
      </c>
      <c r="G32">
        <v>308.0</v>
      </c>
      <c r="H32">
        <v>0.537</v>
      </c>
      <c r="I32">
        <v>1.13</v>
      </c>
      <c r="J32" t="s">
        <v>165</v>
      </c>
      <c r="K32">
        <v>182.5</v>
      </c>
      <c r="L32">
        <v>205.0</v>
      </c>
      <c r="M32">
        <v>227.5</v>
      </c>
      <c r="O32">
        <v>227.5</v>
      </c>
      <c r="P32" t="s">
        <v>78</v>
      </c>
      <c r="Q32">
        <v>127.5</v>
      </c>
      <c r="R32">
        <v>137.5</v>
      </c>
      <c r="S32">
        <v>160.0</v>
      </c>
      <c r="U32">
        <v>160.0</v>
      </c>
      <c r="V32">
        <v>387.5</v>
      </c>
      <c r="W32">
        <v>170.0</v>
      </c>
      <c r="X32">
        <v>182.5</v>
      </c>
      <c r="Y32">
        <v>-205.0</v>
      </c>
      <c r="AA32">
        <v>182.5</v>
      </c>
      <c r="AB32">
        <v>0.0</v>
      </c>
      <c r="AC32">
        <v>0.0</v>
      </c>
      <c r="AD32">
        <v>0.0</v>
      </c>
      <c r="AE32">
        <v>3.0</v>
      </c>
      <c r="AF32">
        <v>0.0</v>
      </c>
      <c r="AG32">
        <v>0.0</v>
      </c>
      <c r="AH32">
        <v>1.0</v>
      </c>
      <c r="AI32">
        <v>0.92</v>
      </c>
      <c r="AJ32">
        <v>0.0</v>
      </c>
      <c r="AK32">
        <v>6.0</v>
      </c>
      <c r="AL32">
        <v>133.4</v>
      </c>
      <c r="AM32">
        <v>570.0</v>
      </c>
      <c r="AN32">
        <v>342.5</v>
      </c>
      <c r="AO32" t="s">
        <v>79</v>
      </c>
      <c r="AQ32">
        <v>0.0</v>
      </c>
      <c r="AR32">
        <v>2.5E9</v>
      </c>
      <c r="AS32">
        <v>2.0</v>
      </c>
      <c r="AT32">
        <v>2500.0</v>
      </c>
      <c r="AU32">
        <v>2.0</v>
      </c>
      <c r="AV32">
        <v>1.0</v>
      </c>
      <c r="AW32">
        <v>294.0</v>
      </c>
      <c r="AX32">
        <v>8.0</v>
      </c>
      <c r="AY32">
        <v>2.5E9</v>
      </c>
      <c r="AZ32">
        <v>1.13</v>
      </c>
      <c r="BA32">
        <f t="shared" si="1"/>
        <v>318.211164</v>
      </c>
    </row>
    <row r="33" ht="14.25" customHeight="1">
      <c r="A33">
        <v>205.0</v>
      </c>
      <c r="B33" t="s">
        <v>62</v>
      </c>
      <c r="C33" t="s">
        <v>166</v>
      </c>
      <c r="D33">
        <v>25.0</v>
      </c>
      <c r="E33" t="s">
        <v>126</v>
      </c>
      <c r="F33">
        <v>283.0</v>
      </c>
      <c r="G33" t="s">
        <v>108</v>
      </c>
      <c r="H33">
        <v>0.66765</v>
      </c>
      <c r="J33" t="s">
        <v>157</v>
      </c>
      <c r="K33">
        <v>160.0</v>
      </c>
      <c r="L33">
        <v>177.5</v>
      </c>
      <c r="M33">
        <v>-182.5</v>
      </c>
      <c r="O33">
        <v>177.5</v>
      </c>
      <c r="P33" t="s">
        <v>66</v>
      </c>
      <c r="Q33">
        <v>75.0</v>
      </c>
      <c r="R33">
        <v>85.0</v>
      </c>
      <c r="S33">
        <v>-87.5</v>
      </c>
      <c r="U33">
        <v>85.0</v>
      </c>
      <c r="V33">
        <v>262.5</v>
      </c>
      <c r="W33">
        <v>177.5</v>
      </c>
      <c r="X33">
        <v>187.5</v>
      </c>
      <c r="Y33">
        <v>-200.0</v>
      </c>
      <c r="AA33">
        <v>187.5</v>
      </c>
      <c r="AB33">
        <v>0.0</v>
      </c>
      <c r="AC33">
        <v>0.0</v>
      </c>
      <c r="AD33">
        <v>0.0</v>
      </c>
      <c r="AE33">
        <v>3.0</v>
      </c>
      <c r="AF33">
        <v>0.0</v>
      </c>
      <c r="AG33">
        <v>0.0</v>
      </c>
      <c r="AH33">
        <v>1.025</v>
      </c>
      <c r="AI33">
        <v>1.0</v>
      </c>
      <c r="AJ33">
        <v>0.0</v>
      </c>
      <c r="AK33">
        <v>6.0</v>
      </c>
      <c r="AL33">
        <v>128.4</v>
      </c>
      <c r="AM33">
        <v>450.0</v>
      </c>
      <c r="AN33">
        <v>272.5</v>
      </c>
      <c r="AO33" t="s">
        <v>67</v>
      </c>
      <c r="AQ33">
        <v>0.0</v>
      </c>
      <c r="AR33">
        <v>5.0E8</v>
      </c>
      <c r="AS33">
        <v>51.0</v>
      </c>
      <c r="AT33">
        <v>500.0</v>
      </c>
      <c r="AU33">
        <v>51.0</v>
      </c>
      <c r="AV33">
        <v>1.0</v>
      </c>
      <c r="AW33">
        <v>283.0</v>
      </c>
      <c r="AX33">
        <v>10.0</v>
      </c>
      <c r="AY33">
        <v>5.0E8</v>
      </c>
      <c r="AZ33">
        <v>1.0</v>
      </c>
      <c r="BA33">
        <f t="shared" si="1"/>
        <v>307.9535625</v>
      </c>
    </row>
    <row r="34" ht="14.25" customHeight="1">
      <c r="A34">
        <v>212.5</v>
      </c>
      <c r="B34" t="s">
        <v>74</v>
      </c>
      <c r="C34" t="s">
        <v>168</v>
      </c>
      <c r="D34">
        <v>32.0</v>
      </c>
      <c r="E34" t="s">
        <v>76</v>
      </c>
      <c r="F34">
        <v>240.6</v>
      </c>
      <c r="G34">
        <v>242.0</v>
      </c>
      <c r="H34">
        <v>0.5638</v>
      </c>
      <c r="J34" t="s">
        <v>153</v>
      </c>
      <c r="K34">
        <v>182.5</v>
      </c>
      <c r="L34">
        <v>200.0</v>
      </c>
      <c r="M34">
        <v>-210.0</v>
      </c>
      <c r="O34">
        <v>200.0</v>
      </c>
      <c r="P34" t="s">
        <v>78</v>
      </c>
      <c r="Q34">
        <v>115.0</v>
      </c>
      <c r="R34">
        <v>-137.5</v>
      </c>
      <c r="S34">
        <v>0.0</v>
      </c>
      <c r="U34">
        <v>115.0</v>
      </c>
      <c r="V34">
        <v>315.0</v>
      </c>
      <c r="W34">
        <v>205.0</v>
      </c>
      <c r="X34">
        <v>215.0</v>
      </c>
      <c r="Y34">
        <v>230.0</v>
      </c>
      <c r="AA34">
        <v>230.0</v>
      </c>
      <c r="AB34">
        <v>0.0</v>
      </c>
      <c r="AC34">
        <v>0.0</v>
      </c>
      <c r="AD34">
        <v>0.0</v>
      </c>
      <c r="AE34">
        <v>3.0</v>
      </c>
      <c r="AF34">
        <v>0.0</v>
      </c>
      <c r="AG34">
        <v>0.0</v>
      </c>
      <c r="AH34">
        <v>1.0</v>
      </c>
      <c r="AI34">
        <v>1.0</v>
      </c>
      <c r="AJ34">
        <v>0.0</v>
      </c>
      <c r="AK34">
        <v>7.0</v>
      </c>
      <c r="AL34">
        <v>109.1</v>
      </c>
      <c r="AM34">
        <v>545.0</v>
      </c>
      <c r="AN34">
        <v>345.0</v>
      </c>
      <c r="AO34" t="s">
        <v>79</v>
      </c>
      <c r="AQ34">
        <v>0.0</v>
      </c>
      <c r="AR34">
        <v>2.1E9</v>
      </c>
      <c r="AS34">
        <v>11.0</v>
      </c>
      <c r="AT34">
        <v>2100.0</v>
      </c>
      <c r="AU34">
        <v>11.0</v>
      </c>
      <c r="AV34">
        <v>1.0</v>
      </c>
      <c r="AW34">
        <v>240.6</v>
      </c>
      <c r="AX34">
        <v>20.0</v>
      </c>
      <c r="AY34">
        <v>2.1E9</v>
      </c>
      <c r="AZ34">
        <v>1.0</v>
      </c>
      <c r="BA34">
        <f t="shared" si="1"/>
        <v>307.271</v>
      </c>
    </row>
    <row r="35" ht="14.25" customHeight="1">
      <c r="A35">
        <v>227.5</v>
      </c>
      <c r="B35" t="s">
        <v>124</v>
      </c>
      <c r="C35" t="s">
        <v>169</v>
      </c>
      <c r="D35">
        <v>19.0</v>
      </c>
      <c r="E35" t="s">
        <v>170</v>
      </c>
      <c r="F35">
        <v>199.6</v>
      </c>
      <c r="G35" t="s">
        <v>108</v>
      </c>
      <c r="H35">
        <v>0.7457</v>
      </c>
      <c r="J35" t="s">
        <v>160</v>
      </c>
      <c r="K35">
        <v>182.5</v>
      </c>
      <c r="L35">
        <v>192.5</v>
      </c>
      <c r="M35">
        <v>-200.0</v>
      </c>
      <c r="O35">
        <v>192.5</v>
      </c>
      <c r="P35" t="s">
        <v>128</v>
      </c>
      <c r="Q35">
        <v>60.0</v>
      </c>
      <c r="R35">
        <v>70.0</v>
      </c>
      <c r="S35">
        <v>-75.0</v>
      </c>
      <c r="U35">
        <v>70.0</v>
      </c>
      <c r="V35">
        <v>262.5</v>
      </c>
      <c r="W35">
        <v>155.0</v>
      </c>
      <c r="X35">
        <v>165.0</v>
      </c>
      <c r="Y35">
        <v>172.5</v>
      </c>
      <c r="AA35">
        <v>172.5</v>
      </c>
      <c r="AB35">
        <v>0.0</v>
      </c>
      <c r="AC35">
        <v>0.0</v>
      </c>
      <c r="AD35">
        <v>0.0</v>
      </c>
      <c r="AE35">
        <v>3.0</v>
      </c>
      <c r="AF35">
        <v>0.0</v>
      </c>
      <c r="AG35">
        <v>0.0</v>
      </c>
      <c r="AH35">
        <v>1.025</v>
      </c>
      <c r="AI35">
        <v>0.92</v>
      </c>
      <c r="AJ35">
        <v>0.0</v>
      </c>
      <c r="AK35">
        <v>5.0</v>
      </c>
      <c r="AL35">
        <v>90.5</v>
      </c>
      <c r="AM35">
        <v>435.0</v>
      </c>
      <c r="AN35">
        <v>242.5</v>
      </c>
      <c r="AO35" t="s">
        <v>67</v>
      </c>
      <c r="AQ35">
        <v>0.0</v>
      </c>
      <c r="AR35">
        <v>3.0E8</v>
      </c>
      <c r="AS35">
        <v>67.0</v>
      </c>
      <c r="AT35">
        <v>300.0</v>
      </c>
      <c r="AU35">
        <v>67.0</v>
      </c>
      <c r="AV35">
        <v>1.0</v>
      </c>
      <c r="AW35">
        <v>199.6</v>
      </c>
      <c r="AX35">
        <v>34.0</v>
      </c>
      <c r="AY35">
        <v>3.0E8</v>
      </c>
      <c r="AZ35">
        <v>1.0</v>
      </c>
      <c r="BA35">
        <f t="shared" si="1"/>
        <v>305.8898685</v>
      </c>
    </row>
    <row r="36" ht="14.25" customHeight="1">
      <c r="A36">
        <v>227.5</v>
      </c>
      <c r="B36" t="s">
        <v>124</v>
      </c>
      <c r="C36" t="s">
        <v>171</v>
      </c>
      <c r="D36">
        <v>30.0</v>
      </c>
      <c r="E36" t="s">
        <v>126</v>
      </c>
      <c r="F36">
        <v>160.0</v>
      </c>
      <c r="G36">
        <v>165.0</v>
      </c>
      <c r="H36">
        <v>0.8547</v>
      </c>
      <c r="J36" t="s">
        <v>85</v>
      </c>
      <c r="K36">
        <v>115.0</v>
      </c>
      <c r="L36">
        <v>127.5</v>
      </c>
      <c r="M36">
        <v>140.0</v>
      </c>
      <c r="O36">
        <v>140.0</v>
      </c>
      <c r="P36" t="s">
        <v>66</v>
      </c>
      <c r="Q36">
        <v>67.5</v>
      </c>
      <c r="R36">
        <v>70.0</v>
      </c>
      <c r="S36">
        <v>-75.0</v>
      </c>
      <c r="U36">
        <v>70.0</v>
      </c>
      <c r="V36">
        <v>210.0</v>
      </c>
      <c r="W36">
        <v>125.0</v>
      </c>
      <c r="X36">
        <v>137.5</v>
      </c>
      <c r="Y36">
        <v>147.5</v>
      </c>
      <c r="AA36">
        <v>147.5</v>
      </c>
      <c r="AB36">
        <v>0.0</v>
      </c>
      <c r="AC36">
        <v>0.0</v>
      </c>
      <c r="AD36">
        <v>0.0</v>
      </c>
      <c r="AE36">
        <v>3.0</v>
      </c>
      <c r="AF36">
        <v>0.0</v>
      </c>
      <c r="AG36">
        <v>0.0</v>
      </c>
      <c r="AH36">
        <v>1.0</v>
      </c>
      <c r="AI36">
        <v>1.0</v>
      </c>
      <c r="AJ36">
        <v>0.0</v>
      </c>
      <c r="AK36">
        <v>5.0</v>
      </c>
      <c r="AL36">
        <v>72.6</v>
      </c>
      <c r="AM36">
        <v>357.5</v>
      </c>
      <c r="AN36">
        <v>217.5</v>
      </c>
      <c r="AO36" t="s">
        <v>67</v>
      </c>
      <c r="AQ36">
        <v>0.0</v>
      </c>
      <c r="AR36">
        <v>5.0E8</v>
      </c>
      <c r="AS36">
        <v>51.0</v>
      </c>
      <c r="AT36">
        <v>500.0</v>
      </c>
      <c r="AU36">
        <v>51.0</v>
      </c>
      <c r="AV36">
        <v>1.0</v>
      </c>
      <c r="AW36">
        <v>160.0</v>
      </c>
      <c r="AX36">
        <v>51.0</v>
      </c>
      <c r="AY36">
        <v>5.0E8</v>
      </c>
      <c r="AZ36">
        <v>1.0</v>
      </c>
      <c r="BA36">
        <f t="shared" si="1"/>
        <v>305.55525</v>
      </c>
    </row>
    <row r="37" ht="14.25" customHeight="1">
      <c r="A37">
        <v>237.5</v>
      </c>
      <c r="B37" t="s">
        <v>124</v>
      </c>
      <c r="C37" t="s">
        <v>172</v>
      </c>
      <c r="D37">
        <v>24.0</v>
      </c>
      <c r="E37" t="s">
        <v>126</v>
      </c>
      <c r="F37">
        <v>143.0</v>
      </c>
      <c r="G37">
        <v>148.0</v>
      </c>
      <c r="H37">
        <v>0.92775</v>
      </c>
      <c r="J37" t="s">
        <v>65</v>
      </c>
      <c r="K37">
        <v>107.5</v>
      </c>
      <c r="L37">
        <v>122.5</v>
      </c>
      <c r="M37">
        <v>137.5</v>
      </c>
      <c r="O37">
        <v>137.5</v>
      </c>
      <c r="P37" t="s">
        <v>66</v>
      </c>
      <c r="Q37">
        <v>55.0</v>
      </c>
      <c r="R37">
        <v>62.5</v>
      </c>
      <c r="S37">
        <v>-70.0</v>
      </c>
      <c r="U37">
        <v>62.5</v>
      </c>
      <c r="V37">
        <v>200.0</v>
      </c>
      <c r="W37">
        <v>107.5</v>
      </c>
      <c r="X37">
        <v>125.0</v>
      </c>
      <c r="Y37">
        <v>-137.5</v>
      </c>
      <c r="AA37">
        <v>125.0</v>
      </c>
      <c r="AB37">
        <v>0.0</v>
      </c>
      <c r="AC37">
        <v>0.0</v>
      </c>
      <c r="AD37">
        <v>0.0</v>
      </c>
      <c r="AE37">
        <v>3.0</v>
      </c>
      <c r="AF37">
        <v>0.0</v>
      </c>
      <c r="AG37">
        <v>0.0</v>
      </c>
      <c r="AH37">
        <v>1.0</v>
      </c>
      <c r="AI37">
        <v>1.0</v>
      </c>
      <c r="AJ37">
        <v>0.0</v>
      </c>
      <c r="AK37">
        <v>5.0</v>
      </c>
      <c r="AL37">
        <v>64.9</v>
      </c>
      <c r="AM37">
        <v>325.0</v>
      </c>
      <c r="AN37">
        <v>187.5</v>
      </c>
      <c r="AO37" t="s">
        <v>67</v>
      </c>
      <c r="AQ37">
        <v>0.0</v>
      </c>
      <c r="AR37">
        <v>5.0E8</v>
      </c>
      <c r="AS37">
        <v>51.0</v>
      </c>
      <c r="AT37">
        <v>500.0</v>
      </c>
      <c r="AU37">
        <v>51.0</v>
      </c>
      <c r="AV37">
        <v>1.0</v>
      </c>
      <c r="AW37">
        <v>143.0</v>
      </c>
      <c r="AX37">
        <v>61.0</v>
      </c>
      <c r="AY37">
        <v>5.0E8</v>
      </c>
      <c r="AZ37">
        <v>1.0</v>
      </c>
      <c r="BA37">
        <f t="shared" si="1"/>
        <v>301.51875</v>
      </c>
    </row>
    <row r="38" ht="14.25" customHeight="1">
      <c r="A38">
        <v>260.0</v>
      </c>
      <c r="B38" t="s">
        <v>124</v>
      </c>
      <c r="C38" t="s">
        <v>173</v>
      </c>
      <c r="D38">
        <v>23.0</v>
      </c>
      <c r="E38" t="s">
        <v>91</v>
      </c>
      <c r="F38">
        <v>161.2</v>
      </c>
      <c r="G38">
        <v>165.0</v>
      </c>
      <c r="H38">
        <v>0.8507</v>
      </c>
      <c r="J38" t="s">
        <v>127</v>
      </c>
      <c r="K38">
        <v>115.0</v>
      </c>
      <c r="L38">
        <v>-120.0</v>
      </c>
      <c r="M38">
        <v>122.5</v>
      </c>
      <c r="O38">
        <v>122.5</v>
      </c>
      <c r="P38" t="s">
        <v>66</v>
      </c>
      <c r="Q38">
        <v>72.5</v>
      </c>
      <c r="R38">
        <v>77.5</v>
      </c>
      <c r="S38">
        <v>80.0</v>
      </c>
      <c r="U38">
        <v>80.0</v>
      </c>
      <c r="V38">
        <v>202.5</v>
      </c>
      <c r="W38">
        <v>137.5</v>
      </c>
      <c r="X38">
        <v>142.5</v>
      </c>
      <c r="Y38">
        <v>-145.0</v>
      </c>
      <c r="AA38">
        <v>142.5</v>
      </c>
      <c r="AB38">
        <v>0.0</v>
      </c>
      <c r="AC38">
        <v>0.0</v>
      </c>
      <c r="AD38">
        <v>0.0</v>
      </c>
      <c r="AE38">
        <v>3.0</v>
      </c>
      <c r="AF38">
        <v>0.0</v>
      </c>
      <c r="AG38">
        <v>0.0</v>
      </c>
      <c r="AH38">
        <v>1.025</v>
      </c>
      <c r="AI38">
        <v>1.0</v>
      </c>
      <c r="AJ38">
        <v>0.0</v>
      </c>
      <c r="AK38">
        <v>5.0</v>
      </c>
      <c r="AL38">
        <v>73.1</v>
      </c>
      <c r="AM38">
        <v>345.0</v>
      </c>
      <c r="AN38">
        <v>222.5</v>
      </c>
      <c r="AO38" t="s">
        <v>67</v>
      </c>
      <c r="AQ38">
        <v>0.0</v>
      </c>
      <c r="AR38">
        <v>4.0E8</v>
      </c>
      <c r="AS38">
        <v>63.0</v>
      </c>
      <c r="AT38">
        <v>400.0</v>
      </c>
      <c r="AU38">
        <v>63.0</v>
      </c>
      <c r="AV38">
        <v>1.0</v>
      </c>
      <c r="AW38">
        <v>161.2</v>
      </c>
      <c r="AX38">
        <v>50.0</v>
      </c>
      <c r="AY38">
        <v>4.0E8</v>
      </c>
      <c r="AZ38">
        <v>1.0</v>
      </c>
      <c r="BA38">
        <f t="shared" si="1"/>
        <v>300.8287875</v>
      </c>
    </row>
    <row r="39" ht="14.25" customHeight="1">
      <c r="A39">
        <v>265.0</v>
      </c>
      <c r="B39" t="s">
        <v>124</v>
      </c>
      <c r="C39" t="s">
        <v>174</v>
      </c>
      <c r="D39">
        <v>22.0</v>
      </c>
      <c r="E39" t="s">
        <v>91</v>
      </c>
      <c r="F39">
        <v>183.0</v>
      </c>
      <c r="G39">
        <v>198.0</v>
      </c>
      <c r="H39">
        <v>0.78365</v>
      </c>
      <c r="J39" t="s">
        <v>157</v>
      </c>
      <c r="K39">
        <v>-135.0</v>
      </c>
      <c r="L39">
        <v>135.0</v>
      </c>
      <c r="M39">
        <v>142.5</v>
      </c>
      <c r="O39">
        <v>142.5</v>
      </c>
      <c r="Q39">
        <v>75.0</v>
      </c>
      <c r="R39">
        <v>80.0</v>
      </c>
      <c r="S39">
        <v>-85.0</v>
      </c>
      <c r="U39">
        <v>80.0</v>
      </c>
      <c r="V39">
        <v>222.5</v>
      </c>
      <c r="W39">
        <v>142.5</v>
      </c>
      <c r="X39">
        <v>150.0</v>
      </c>
      <c r="Y39">
        <v>160.0</v>
      </c>
      <c r="AA39">
        <v>160.0</v>
      </c>
      <c r="AB39">
        <v>0.0</v>
      </c>
      <c r="AC39">
        <v>0.0</v>
      </c>
      <c r="AD39">
        <v>0.0</v>
      </c>
      <c r="AE39">
        <v>3.0</v>
      </c>
      <c r="AF39">
        <v>0.0</v>
      </c>
      <c r="AG39">
        <v>0.0</v>
      </c>
      <c r="AH39">
        <v>1.0</v>
      </c>
      <c r="AI39">
        <v>1.0</v>
      </c>
      <c r="AJ39">
        <v>0.0</v>
      </c>
      <c r="AK39">
        <v>5.0</v>
      </c>
      <c r="AL39">
        <v>83.0</v>
      </c>
      <c r="AM39">
        <v>382.5</v>
      </c>
      <c r="AN39">
        <v>240.0</v>
      </c>
      <c r="AO39" t="s">
        <v>67</v>
      </c>
      <c r="AQ39">
        <v>0.0</v>
      </c>
      <c r="AR39">
        <v>4.0E8</v>
      </c>
      <c r="AS39">
        <v>63.0</v>
      </c>
      <c r="AT39">
        <v>400.0</v>
      </c>
      <c r="AU39">
        <v>63.0</v>
      </c>
      <c r="AV39">
        <v>1.0</v>
      </c>
      <c r="AW39">
        <v>183.0</v>
      </c>
      <c r="AX39">
        <v>39.0</v>
      </c>
      <c r="AY39">
        <v>4.0E8</v>
      </c>
      <c r="AZ39">
        <v>1.0</v>
      </c>
      <c r="BA39">
        <f t="shared" si="1"/>
        <v>299.746125</v>
      </c>
    </row>
    <row r="40" ht="14.25" customHeight="1">
      <c r="A40">
        <v>280.0</v>
      </c>
      <c r="B40" t="s">
        <v>124</v>
      </c>
      <c r="C40" t="s">
        <v>175</v>
      </c>
      <c r="D40">
        <v>29.0</v>
      </c>
      <c r="E40" t="s">
        <v>126</v>
      </c>
      <c r="F40">
        <v>165.2</v>
      </c>
      <c r="G40">
        <v>165.0</v>
      </c>
      <c r="H40">
        <v>0.83685</v>
      </c>
      <c r="J40" t="s">
        <v>65</v>
      </c>
      <c r="K40">
        <v>130.0</v>
      </c>
      <c r="L40">
        <v>140.0</v>
      </c>
      <c r="M40">
        <v>142.5</v>
      </c>
      <c r="O40">
        <v>142.5</v>
      </c>
      <c r="P40" t="s">
        <v>128</v>
      </c>
      <c r="Q40">
        <v>70.0</v>
      </c>
      <c r="R40">
        <v>77.5</v>
      </c>
      <c r="S40">
        <v>-80.0</v>
      </c>
      <c r="U40">
        <v>77.5</v>
      </c>
      <c r="V40">
        <v>220.0</v>
      </c>
      <c r="W40">
        <v>147.5</v>
      </c>
      <c r="X40">
        <v>157.5</v>
      </c>
      <c r="Y40">
        <v>167.5</v>
      </c>
      <c r="AA40">
        <v>167.5</v>
      </c>
      <c r="AB40">
        <v>0.0</v>
      </c>
      <c r="AC40">
        <v>0.0</v>
      </c>
      <c r="AD40">
        <v>0.0</v>
      </c>
      <c r="AE40">
        <v>3.0</v>
      </c>
      <c r="AF40">
        <v>0.0</v>
      </c>
      <c r="AG40">
        <v>0.0</v>
      </c>
      <c r="AH40">
        <v>1.0</v>
      </c>
      <c r="AI40">
        <v>0.92</v>
      </c>
      <c r="AJ40">
        <v>0.0</v>
      </c>
      <c r="AK40">
        <v>5.0</v>
      </c>
      <c r="AL40">
        <v>74.9</v>
      </c>
      <c r="AM40">
        <v>387.5</v>
      </c>
      <c r="AN40">
        <v>245.0</v>
      </c>
      <c r="AO40" t="s">
        <v>67</v>
      </c>
      <c r="AQ40">
        <v>0.0</v>
      </c>
      <c r="AR40">
        <v>5.0E8</v>
      </c>
      <c r="AS40">
        <v>51.0</v>
      </c>
      <c r="AT40">
        <v>500.0</v>
      </c>
      <c r="AU40">
        <v>51.0</v>
      </c>
      <c r="AV40">
        <v>1.0</v>
      </c>
      <c r="AW40">
        <v>165.2</v>
      </c>
      <c r="AX40">
        <v>47.0</v>
      </c>
      <c r="AY40">
        <v>5.0E8</v>
      </c>
      <c r="AZ40">
        <v>1.0</v>
      </c>
      <c r="BA40">
        <f t="shared" si="1"/>
        <v>298.337025</v>
      </c>
    </row>
    <row r="41" ht="14.25" customHeight="1">
      <c r="A41">
        <v>285.0</v>
      </c>
      <c r="B41" t="s">
        <v>74</v>
      </c>
      <c r="C41" t="s">
        <v>176</v>
      </c>
      <c r="D41">
        <v>48.0</v>
      </c>
      <c r="E41" t="s">
        <v>118</v>
      </c>
      <c r="F41">
        <v>227.2</v>
      </c>
      <c r="G41">
        <v>242.0</v>
      </c>
      <c r="H41">
        <v>0.5744</v>
      </c>
      <c r="I41">
        <v>1.097</v>
      </c>
      <c r="J41" t="s">
        <v>106</v>
      </c>
      <c r="K41">
        <v>152.5</v>
      </c>
      <c r="L41">
        <v>160.0</v>
      </c>
      <c r="M41">
        <v>165.0</v>
      </c>
      <c r="O41">
        <v>165.0</v>
      </c>
      <c r="P41" t="s">
        <v>86</v>
      </c>
      <c r="Q41">
        <v>87.5</v>
      </c>
      <c r="R41">
        <v>92.5</v>
      </c>
      <c r="S41">
        <v>-95.0</v>
      </c>
      <c r="U41">
        <v>92.5</v>
      </c>
      <c r="V41">
        <v>257.5</v>
      </c>
      <c r="W41">
        <v>192.5</v>
      </c>
      <c r="X41">
        <v>205.0</v>
      </c>
      <c r="Y41">
        <v>212.5</v>
      </c>
      <c r="AA41">
        <v>212.5</v>
      </c>
      <c r="AB41">
        <v>0.0</v>
      </c>
      <c r="AC41">
        <v>0.0</v>
      </c>
      <c r="AD41">
        <v>0.0</v>
      </c>
      <c r="AE41">
        <v>3.0</v>
      </c>
      <c r="AF41">
        <v>0.0</v>
      </c>
      <c r="AG41">
        <v>0.0</v>
      </c>
      <c r="AH41">
        <v>1.0</v>
      </c>
      <c r="AI41">
        <v>1.0</v>
      </c>
      <c r="AJ41">
        <v>0.0</v>
      </c>
      <c r="AK41">
        <v>7.0</v>
      </c>
      <c r="AL41">
        <v>103.1</v>
      </c>
      <c r="AM41">
        <v>470.0</v>
      </c>
      <c r="AN41">
        <v>305.0</v>
      </c>
      <c r="AO41" t="s">
        <v>79</v>
      </c>
      <c r="AQ41">
        <v>0.0</v>
      </c>
      <c r="AR41">
        <v>2.4E9</v>
      </c>
      <c r="AS41">
        <v>5.0</v>
      </c>
      <c r="AT41">
        <v>2400.0</v>
      </c>
      <c r="AU41">
        <v>5.0</v>
      </c>
      <c r="AV41">
        <v>1.0</v>
      </c>
      <c r="AW41">
        <v>227.2</v>
      </c>
      <c r="AX41">
        <v>27.0</v>
      </c>
      <c r="AY41">
        <v>2.4E9</v>
      </c>
      <c r="AZ41">
        <v>1.1</v>
      </c>
      <c r="BA41">
        <f t="shared" si="1"/>
        <v>296.9648</v>
      </c>
    </row>
    <row r="42" ht="14.25" customHeight="1">
      <c r="A42">
        <v>287.5</v>
      </c>
      <c r="B42" t="s">
        <v>62</v>
      </c>
      <c r="C42" t="s">
        <v>177</v>
      </c>
      <c r="D42">
        <v>39.0</v>
      </c>
      <c r="E42" t="s">
        <v>126</v>
      </c>
      <c r="F42">
        <v>164.2</v>
      </c>
      <c r="G42">
        <v>165.0</v>
      </c>
      <c r="H42">
        <v>0.8399</v>
      </c>
      <c r="J42" t="s">
        <v>178</v>
      </c>
      <c r="K42">
        <v>147.5</v>
      </c>
      <c r="L42">
        <v>162.5</v>
      </c>
      <c r="M42">
        <v>-170.0</v>
      </c>
      <c r="O42">
        <v>162.5</v>
      </c>
      <c r="P42" t="s">
        <v>72</v>
      </c>
      <c r="Q42">
        <v>102.5</v>
      </c>
      <c r="R42">
        <v>-112.5</v>
      </c>
      <c r="S42">
        <v>-112.5</v>
      </c>
      <c r="U42">
        <v>102.5</v>
      </c>
      <c r="V42">
        <v>265.0</v>
      </c>
      <c r="W42">
        <v>122.5</v>
      </c>
      <c r="X42">
        <v>152.5</v>
      </c>
      <c r="Y42">
        <v>155.0</v>
      </c>
      <c r="AA42">
        <v>155.0</v>
      </c>
      <c r="AB42">
        <v>0.0</v>
      </c>
      <c r="AC42">
        <v>0.0</v>
      </c>
      <c r="AD42">
        <v>0.0</v>
      </c>
      <c r="AE42">
        <v>3.0</v>
      </c>
      <c r="AF42">
        <v>0.0</v>
      </c>
      <c r="AG42">
        <v>0.0</v>
      </c>
      <c r="AH42">
        <v>0.83</v>
      </c>
      <c r="AI42">
        <v>1.0</v>
      </c>
      <c r="AJ42">
        <v>0.0</v>
      </c>
      <c r="AK42">
        <v>6.0</v>
      </c>
      <c r="AL42">
        <v>74.5</v>
      </c>
      <c r="AM42">
        <v>420.0</v>
      </c>
      <c r="AN42">
        <v>257.5</v>
      </c>
      <c r="AO42" t="s">
        <v>67</v>
      </c>
      <c r="AQ42">
        <v>0.0</v>
      </c>
      <c r="AR42">
        <v>5.0E8</v>
      </c>
      <c r="AS42">
        <v>51.0</v>
      </c>
      <c r="AT42">
        <v>500.0</v>
      </c>
      <c r="AU42">
        <v>51.0</v>
      </c>
      <c r="AV42">
        <v>1.0</v>
      </c>
      <c r="AW42">
        <v>164.2</v>
      </c>
      <c r="AX42">
        <v>48.0</v>
      </c>
      <c r="AY42">
        <v>5.0E8</v>
      </c>
      <c r="AZ42">
        <v>1.0</v>
      </c>
      <c r="BA42">
        <f t="shared" si="1"/>
        <v>292.78914</v>
      </c>
    </row>
    <row r="43" ht="14.25" customHeight="1">
      <c r="A43">
        <v>300.0</v>
      </c>
      <c r="B43" t="s">
        <v>74</v>
      </c>
      <c r="C43" t="s">
        <v>179</v>
      </c>
      <c r="D43">
        <v>25.0</v>
      </c>
      <c r="E43" t="s">
        <v>76</v>
      </c>
      <c r="F43">
        <v>179.2</v>
      </c>
      <c r="G43">
        <v>181.0</v>
      </c>
      <c r="H43">
        <v>0.6508</v>
      </c>
      <c r="J43" t="s">
        <v>127</v>
      </c>
      <c r="K43">
        <v>142.5</v>
      </c>
      <c r="L43">
        <v>-155.0</v>
      </c>
      <c r="M43">
        <v>155.0</v>
      </c>
      <c r="O43">
        <v>155.0</v>
      </c>
      <c r="P43" t="s">
        <v>66</v>
      </c>
      <c r="Q43">
        <v>85.0</v>
      </c>
      <c r="R43">
        <v>92.5</v>
      </c>
      <c r="S43">
        <v>-100.0</v>
      </c>
      <c r="U43">
        <v>92.5</v>
      </c>
      <c r="V43">
        <v>247.5</v>
      </c>
      <c r="W43">
        <v>172.5</v>
      </c>
      <c r="X43">
        <v>187.5</v>
      </c>
      <c r="Y43">
        <v>197.5</v>
      </c>
      <c r="AA43">
        <v>197.5</v>
      </c>
      <c r="AB43">
        <v>0.0</v>
      </c>
      <c r="AC43">
        <v>0.0</v>
      </c>
      <c r="AD43">
        <v>0.0</v>
      </c>
      <c r="AE43">
        <v>3.0</v>
      </c>
      <c r="AF43">
        <v>0.0</v>
      </c>
      <c r="AG43">
        <v>0.0</v>
      </c>
      <c r="AH43">
        <v>1.0</v>
      </c>
      <c r="AI43">
        <v>1.0</v>
      </c>
      <c r="AJ43">
        <v>0.0</v>
      </c>
      <c r="AK43">
        <v>7.0</v>
      </c>
      <c r="AL43">
        <v>81.3</v>
      </c>
      <c r="AM43">
        <v>445.0</v>
      </c>
      <c r="AN43">
        <v>290.0</v>
      </c>
      <c r="AO43" t="s">
        <v>79</v>
      </c>
      <c r="AQ43">
        <v>0.0</v>
      </c>
      <c r="AR43">
        <v>2.1E9</v>
      </c>
      <c r="AS43">
        <v>11.0</v>
      </c>
      <c r="AT43">
        <v>2100.0</v>
      </c>
      <c r="AU43">
        <v>11.0</v>
      </c>
      <c r="AV43">
        <v>1.0</v>
      </c>
      <c r="AW43">
        <v>179.2</v>
      </c>
      <c r="AX43">
        <v>44.0</v>
      </c>
      <c r="AY43">
        <v>2.1E9</v>
      </c>
      <c r="AZ43">
        <v>1.0</v>
      </c>
      <c r="BA43">
        <f t="shared" si="1"/>
        <v>289.606</v>
      </c>
    </row>
    <row r="44" ht="14.25" customHeight="1">
      <c r="A44" t="s">
        <v>110</v>
      </c>
      <c r="B44" t="s">
        <v>62</v>
      </c>
      <c r="C44" t="s">
        <v>180</v>
      </c>
      <c r="D44">
        <v>20.0</v>
      </c>
      <c r="E44" t="s">
        <v>91</v>
      </c>
      <c r="F44">
        <v>126.1</v>
      </c>
      <c r="G44">
        <v>132.0</v>
      </c>
      <c r="H44">
        <v>1.0263</v>
      </c>
      <c r="J44" t="s">
        <v>130</v>
      </c>
      <c r="K44">
        <v>110.0</v>
      </c>
      <c r="L44">
        <v>117.5</v>
      </c>
      <c r="M44">
        <v>122.5</v>
      </c>
      <c r="O44">
        <v>122.5</v>
      </c>
      <c r="P44" t="s">
        <v>66</v>
      </c>
      <c r="Q44">
        <v>-57.5</v>
      </c>
      <c r="R44">
        <v>57.5</v>
      </c>
      <c r="S44">
        <v>62.5</v>
      </c>
      <c r="U44">
        <v>62.5</v>
      </c>
      <c r="V44">
        <v>185.0</v>
      </c>
      <c r="W44">
        <v>105.0</v>
      </c>
      <c r="X44">
        <v>112.5</v>
      </c>
      <c r="Y44">
        <v>115.0</v>
      </c>
      <c r="AA44">
        <v>115.0</v>
      </c>
      <c r="AB44">
        <v>0.0</v>
      </c>
      <c r="AC44">
        <v>0.0</v>
      </c>
      <c r="AD44">
        <v>0.0</v>
      </c>
      <c r="AE44">
        <v>3.0</v>
      </c>
      <c r="AF44">
        <v>0.0</v>
      </c>
      <c r="AG44">
        <v>0.0</v>
      </c>
      <c r="AH44">
        <v>0.83</v>
      </c>
      <c r="AI44">
        <v>1.0</v>
      </c>
      <c r="AJ44">
        <v>0.0</v>
      </c>
      <c r="AK44">
        <v>6.0</v>
      </c>
      <c r="AL44">
        <v>57.2</v>
      </c>
      <c r="AM44">
        <v>300.0</v>
      </c>
      <c r="AN44">
        <v>177.5</v>
      </c>
      <c r="AO44" t="s">
        <v>67</v>
      </c>
      <c r="AQ44">
        <v>0.0</v>
      </c>
      <c r="AR44">
        <v>4.0E8</v>
      </c>
      <c r="AS44">
        <v>63.0</v>
      </c>
      <c r="AT44">
        <v>400.0</v>
      </c>
      <c r="AU44">
        <v>63.0</v>
      </c>
      <c r="AV44">
        <v>1.0</v>
      </c>
      <c r="AW44">
        <v>126.1</v>
      </c>
      <c r="AX44">
        <v>64.0</v>
      </c>
      <c r="AY44">
        <v>4.0E8</v>
      </c>
      <c r="AZ44">
        <v>1.0</v>
      </c>
      <c r="BA44">
        <f t="shared" si="1"/>
        <v>255.5487</v>
      </c>
    </row>
    <row r="45" ht="14.25" customHeight="1">
      <c r="A45">
        <v>272.4998957</v>
      </c>
      <c r="B45" t="s">
        <v>62</v>
      </c>
      <c r="C45" t="s">
        <v>181</v>
      </c>
      <c r="D45">
        <v>52.0</v>
      </c>
      <c r="E45" t="s">
        <v>152</v>
      </c>
      <c r="F45">
        <v>145.0</v>
      </c>
      <c r="G45">
        <v>148.0</v>
      </c>
      <c r="H45">
        <v>0.76505</v>
      </c>
      <c r="I45">
        <v>1.165</v>
      </c>
      <c r="J45" t="s">
        <v>85</v>
      </c>
      <c r="K45">
        <v>97.5</v>
      </c>
      <c r="L45">
        <v>102.5</v>
      </c>
      <c r="M45">
        <v>-110.0</v>
      </c>
      <c r="O45">
        <v>102.5</v>
      </c>
      <c r="P45" t="s">
        <v>86</v>
      </c>
      <c r="Q45">
        <v>62.5</v>
      </c>
      <c r="R45">
        <v>65.0</v>
      </c>
      <c r="S45">
        <v>-70.0</v>
      </c>
      <c r="U45">
        <v>65.0</v>
      </c>
      <c r="V45">
        <v>167.5</v>
      </c>
      <c r="W45">
        <v>102.5</v>
      </c>
      <c r="X45">
        <v>110.0</v>
      </c>
      <c r="Y45">
        <v>-115.0</v>
      </c>
      <c r="AA45">
        <v>110.0</v>
      </c>
      <c r="AB45">
        <v>0.0</v>
      </c>
      <c r="AC45">
        <v>0.0</v>
      </c>
      <c r="AD45">
        <v>0.0</v>
      </c>
      <c r="AE45">
        <v>3.0</v>
      </c>
      <c r="AF45">
        <v>0.0</v>
      </c>
      <c r="AG45">
        <v>0.0</v>
      </c>
      <c r="AH45">
        <v>1.0</v>
      </c>
      <c r="AI45">
        <v>1.0</v>
      </c>
      <c r="AJ45">
        <v>0.0</v>
      </c>
      <c r="AK45">
        <v>6.0</v>
      </c>
      <c r="AL45">
        <v>65.8</v>
      </c>
      <c r="AM45">
        <v>277.5</v>
      </c>
      <c r="AN45">
        <v>175.0</v>
      </c>
      <c r="AO45" t="s">
        <v>79</v>
      </c>
      <c r="AQ45">
        <v>0.0</v>
      </c>
      <c r="AR45">
        <v>2.5E9</v>
      </c>
      <c r="AS45">
        <v>2.0</v>
      </c>
      <c r="AT45">
        <v>2500.0</v>
      </c>
      <c r="AU45">
        <v>2.0</v>
      </c>
      <c r="AV45">
        <v>1.0</v>
      </c>
      <c r="AW45">
        <v>145.0</v>
      </c>
      <c r="AX45">
        <v>58.0</v>
      </c>
      <c r="AY45">
        <v>2.5E9</v>
      </c>
      <c r="AZ45">
        <v>1.17</v>
      </c>
      <c r="BA45">
        <f t="shared" si="1"/>
        <v>248.3926088</v>
      </c>
    </row>
    <row r="46" ht="14.25" customHeight="1">
      <c r="A46" t="s">
        <v>110</v>
      </c>
      <c r="B46" t="s">
        <v>124</v>
      </c>
      <c r="C46" t="s">
        <v>182</v>
      </c>
      <c r="D46">
        <v>46.0</v>
      </c>
      <c r="E46" t="s">
        <v>70</v>
      </c>
      <c r="F46">
        <v>176.0</v>
      </c>
      <c r="G46">
        <v>181.0</v>
      </c>
      <c r="H46">
        <v>0.80305</v>
      </c>
      <c r="I46">
        <v>1.068</v>
      </c>
      <c r="J46" t="s">
        <v>65</v>
      </c>
      <c r="K46">
        <v>82.5</v>
      </c>
      <c r="L46">
        <v>97.5</v>
      </c>
      <c r="M46">
        <v>-100.0</v>
      </c>
      <c r="O46">
        <v>97.5</v>
      </c>
      <c r="P46" t="s">
        <v>66</v>
      </c>
      <c r="Q46">
        <v>45.0</v>
      </c>
      <c r="R46">
        <v>50.0</v>
      </c>
      <c r="S46">
        <v>-55.0</v>
      </c>
      <c r="U46">
        <v>50.0</v>
      </c>
      <c r="V46">
        <v>147.5</v>
      </c>
      <c r="W46">
        <v>112.5</v>
      </c>
      <c r="X46">
        <v>122.5</v>
      </c>
      <c r="Y46">
        <v>127.5</v>
      </c>
      <c r="AA46">
        <v>127.5</v>
      </c>
      <c r="AB46">
        <v>0.0</v>
      </c>
      <c r="AC46">
        <v>0.0</v>
      </c>
      <c r="AD46">
        <v>0.0</v>
      </c>
      <c r="AE46">
        <v>3.0</v>
      </c>
      <c r="AF46">
        <v>0.0</v>
      </c>
      <c r="AG46">
        <v>0.0</v>
      </c>
      <c r="AH46">
        <v>1.0</v>
      </c>
      <c r="AI46">
        <v>1.0</v>
      </c>
      <c r="AJ46">
        <v>0.0</v>
      </c>
      <c r="AK46">
        <v>5.0</v>
      </c>
      <c r="AL46">
        <v>79.8</v>
      </c>
      <c r="AM46">
        <v>275.0</v>
      </c>
      <c r="AN46">
        <v>177.5</v>
      </c>
      <c r="AO46" t="s">
        <v>67</v>
      </c>
      <c r="AQ46">
        <v>0.0</v>
      </c>
      <c r="AR46">
        <v>8.0E8</v>
      </c>
      <c r="AS46">
        <v>44.0</v>
      </c>
      <c r="AT46">
        <v>800.0</v>
      </c>
      <c r="AU46">
        <v>44.0</v>
      </c>
      <c r="AV46">
        <v>1.0</v>
      </c>
      <c r="AW46">
        <v>176.0</v>
      </c>
      <c r="AX46">
        <v>46.0</v>
      </c>
      <c r="AY46">
        <v>8.0E8</v>
      </c>
      <c r="AZ46">
        <v>1.07</v>
      </c>
      <c r="BA46">
        <f t="shared" si="1"/>
        <v>236.2974625</v>
      </c>
    </row>
    <row r="47" ht="14.25" customHeight="1">
      <c r="A47">
        <v>255.0001082</v>
      </c>
      <c r="B47" t="s">
        <v>74</v>
      </c>
      <c r="C47" t="s">
        <v>183</v>
      </c>
      <c r="D47">
        <v>34.0</v>
      </c>
      <c r="E47" t="s">
        <v>76</v>
      </c>
      <c r="F47">
        <v>195.6</v>
      </c>
      <c r="G47">
        <v>198.0</v>
      </c>
      <c r="H47">
        <v>0.61685</v>
      </c>
      <c r="J47" t="s">
        <v>184</v>
      </c>
      <c r="K47">
        <v>105.0</v>
      </c>
      <c r="L47">
        <v>122.5</v>
      </c>
      <c r="M47">
        <v>-137.5</v>
      </c>
      <c r="O47">
        <v>122.5</v>
      </c>
      <c r="P47" t="s">
        <v>94</v>
      </c>
      <c r="Q47">
        <v>85.0</v>
      </c>
      <c r="R47">
        <v>97.5</v>
      </c>
      <c r="S47">
        <v>-105.0</v>
      </c>
      <c r="U47">
        <v>97.5</v>
      </c>
      <c r="V47">
        <v>220.0</v>
      </c>
      <c r="W47">
        <v>145.0</v>
      </c>
      <c r="X47">
        <v>165.0</v>
      </c>
      <c r="Y47">
        <v>185.0</v>
      </c>
      <c r="AA47">
        <v>185.0</v>
      </c>
      <c r="AB47">
        <v>0.0</v>
      </c>
      <c r="AC47">
        <v>0.0</v>
      </c>
      <c r="AD47">
        <v>0.0</v>
      </c>
      <c r="AE47">
        <v>3.0</v>
      </c>
      <c r="AF47">
        <v>0.0</v>
      </c>
      <c r="AG47">
        <v>0.0</v>
      </c>
      <c r="AH47">
        <v>1.025</v>
      </c>
      <c r="AI47">
        <v>0.92</v>
      </c>
      <c r="AJ47">
        <v>0.0</v>
      </c>
      <c r="AK47">
        <v>7.0</v>
      </c>
      <c r="AL47">
        <v>88.7</v>
      </c>
      <c r="AM47">
        <v>405.0</v>
      </c>
      <c r="AN47">
        <v>282.5</v>
      </c>
      <c r="AO47" t="s">
        <v>79</v>
      </c>
      <c r="AQ47">
        <v>0.0</v>
      </c>
      <c r="AR47">
        <v>2.1E9</v>
      </c>
      <c r="AS47">
        <v>11.0</v>
      </c>
      <c r="AT47">
        <v>2100.0</v>
      </c>
      <c r="AU47">
        <v>11.0</v>
      </c>
      <c r="AV47">
        <v>1.0</v>
      </c>
      <c r="AW47">
        <v>195.6</v>
      </c>
      <c r="AX47">
        <v>37.0</v>
      </c>
      <c r="AY47">
        <v>2.1E9</v>
      </c>
      <c r="AZ47">
        <v>1.0</v>
      </c>
      <c r="BA47">
        <f t="shared" si="1"/>
        <v>235.5842678</v>
      </c>
    </row>
    <row r="48" ht="14.25" customHeight="1">
      <c r="A48">
        <v>265.0</v>
      </c>
      <c r="B48" t="s">
        <v>124</v>
      </c>
      <c r="C48" t="s">
        <v>185</v>
      </c>
      <c r="D48">
        <v>39.0</v>
      </c>
      <c r="E48" t="s">
        <v>99</v>
      </c>
      <c r="F48">
        <v>127.4</v>
      </c>
      <c r="G48">
        <v>132.0</v>
      </c>
      <c r="H48">
        <v>1.0177</v>
      </c>
      <c r="J48" t="s">
        <v>65</v>
      </c>
      <c r="K48">
        <v>72.5</v>
      </c>
      <c r="L48">
        <v>75.0</v>
      </c>
      <c r="M48">
        <v>-80.0</v>
      </c>
      <c r="O48">
        <v>75.0</v>
      </c>
      <c r="P48" t="s">
        <v>66</v>
      </c>
      <c r="Q48">
        <v>37.5</v>
      </c>
      <c r="R48">
        <v>42.5</v>
      </c>
      <c r="S48">
        <v>-45.0</v>
      </c>
      <c r="U48">
        <v>42.5</v>
      </c>
      <c r="V48">
        <v>117.5</v>
      </c>
      <c r="W48">
        <v>85.0</v>
      </c>
      <c r="X48">
        <v>97.5</v>
      </c>
      <c r="Y48">
        <v>107.5</v>
      </c>
      <c r="AA48">
        <v>107.5</v>
      </c>
      <c r="AB48">
        <v>0.0</v>
      </c>
      <c r="AC48">
        <v>0.0</v>
      </c>
      <c r="AD48">
        <v>0.0</v>
      </c>
      <c r="AE48">
        <v>3.0</v>
      </c>
      <c r="AF48">
        <v>0.0</v>
      </c>
      <c r="AG48">
        <v>0.0</v>
      </c>
      <c r="AH48">
        <v>1.025</v>
      </c>
      <c r="AI48">
        <v>1.0</v>
      </c>
      <c r="AJ48">
        <v>0.0</v>
      </c>
      <c r="AK48">
        <v>5.0</v>
      </c>
      <c r="AL48">
        <v>57.8</v>
      </c>
      <c r="AM48">
        <v>225.0</v>
      </c>
      <c r="AN48">
        <v>150.0</v>
      </c>
      <c r="AO48" t="s">
        <v>67</v>
      </c>
      <c r="AQ48">
        <v>0.0</v>
      </c>
      <c r="AR48">
        <v>6.0E8</v>
      </c>
      <c r="AS48">
        <v>49.0</v>
      </c>
      <c r="AT48">
        <v>600.0</v>
      </c>
      <c r="AU48">
        <v>49.0</v>
      </c>
      <c r="AV48">
        <v>1.0</v>
      </c>
      <c r="AW48">
        <v>127.4</v>
      </c>
      <c r="AX48">
        <v>63.0</v>
      </c>
      <c r="AY48">
        <v>6.0E8</v>
      </c>
      <c r="AZ48">
        <v>1.0</v>
      </c>
      <c r="BA48">
        <f t="shared" si="1"/>
        <v>234.7070625</v>
      </c>
    </row>
    <row r="49" ht="14.25" customHeight="1">
      <c r="A49">
        <v>275.0</v>
      </c>
      <c r="B49" t="s">
        <v>124</v>
      </c>
      <c r="C49" t="s">
        <v>186</v>
      </c>
      <c r="D49">
        <v>25.0</v>
      </c>
      <c r="E49" t="s">
        <v>126</v>
      </c>
      <c r="F49">
        <v>178.4</v>
      </c>
      <c r="G49">
        <v>181.0</v>
      </c>
      <c r="H49">
        <v>0.79615</v>
      </c>
      <c r="J49" t="s">
        <v>65</v>
      </c>
      <c r="K49">
        <v>82.5</v>
      </c>
      <c r="L49">
        <v>-97.5</v>
      </c>
      <c r="M49">
        <v>-100.0</v>
      </c>
      <c r="O49">
        <v>82.5</v>
      </c>
      <c r="P49" t="s">
        <v>66</v>
      </c>
      <c r="Q49">
        <v>40.0</v>
      </c>
      <c r="R49">
        <v>45.0</v>
      </c>
      <c r="S49">
        <v>-50.0</v>
      </c>
      <c r="U49">
        <v>45.0</v>
      </c>
      <c r="V49">
        <v>127.5</v>
      </c>
      <c r="W49">
        <v>110.0</v>
      </c>
      <c r="X49">
        <v>117.5</v>
      </c>
      <c r="Y49">
        <v>-127.5</v>
      </c>
      <c r="AA49">
        <v>117.5</v>
      </c>
      <c r="AB49">
        <v>0.0</v>
      </c>
      <c r="AC49">
        <v>0.0</v>
      </c>
      <c r="AD49">
        <v>0.0</v>
      </c>
      <c r="AE49">
        <v>3.0</v>
      </c>
      <c r="AF49">
        <v>0.0</v>
      </c>
      <c r="AG49">
        <v>0.0</v>
      </c>
      <c r="AH49">
        <v>1.025</v>
      </c>
      <c r="AI49">
        <v>1.0</v>
      </c>
      <c r="AJ49">
        <v>0.0</v>
      </c>
      <c r="AK49">
        <v>5.0</v>
      </c>
      <c r="AL49">
        <v>80.9</v>
      </c>
      <c r="AM49">
        <v>245.0</v>
      </c>
      <c r="AN49">
        <v>162.5</v>
      </c>
      <c r="AO49" t="s">
        <v>67</v>
      </c>
      <c r="AQ49">
        <v>0.0</v>
      </c>
      <c r="AR49">
        <v>5.0E8</v>
      </c>
      <c r="AS49">
        <v>51.0</v>
      </c>
      <c r="AT49">
        <v>500.0</v>
      </c>
      <c r="AU49">
        <v>51.0</v>
      </c>
      <c r="AV49">
        <v>1.0</v>
      </c>
      <c r="AW49">
        <v>178.4</v>
      </c>
      <c r="AX49">
        <v>45.0</v>
      </c>
      <c r="AY49">
        <v>5.0E8</v>
      </c>
      <c r="AZ49">
        <v>1.0</v>
      </c>
      <c r="BA49">
        <f t="shared" si="1"/>
        <v>199.9331688</v>
      </c>
    </row>
    <row r="50" ht="14.25" hidden="1" customHeight="1">
      <c r="A50">
        <v>277.5</v>
      </c>
      <c r="B50" t="s">
        <v>124</v>
      </c>
      <c r="C50" t="s">
        <v>187</v>
      </c>
      <c r="D50">
        <v>34.0</v>
      </c>
      <c r="E50" t="s">
        <v>126</v>
      </c>
      <c r="F50">
        <v>143.4</v>
      </c>
      <c r="G50">
        <v>148.0</v>
      </c>
      <c r="H50">
        <v>0.92665</v>
      </c>
      <c r="J50" t="s">
        <v>127</v>
      </c>
      <c r="K50">
        <v>-87.5</v>
      </c>
      <c r="L50">
        <v>87.5</v>
      </c>
      <c r="M50">
        <v>-95.0</v>
      </c>
      <c r="O50">
        <v>87.5</v>
      </c>
      <c r="P50" t="s">
        <v>86</v>
      </c>
      <c r="Q50">
        <v>-50.0</v>
      </c>
      <c r="R50">
        <v>-55.0</v>
      </c>
      <c r="S50">
        <v>-60.0</v>
      </c>
      <c r="U50">
        <v>0.0</v>
      </c>
      <c r="V50">
        <v>0.0</v>
      </c>
      <c r="W50">
        <v>0.0</v>
      </c>
      <c r="AA50">
        <v>0.0</v>
      </c>
      <c r="AB50">
        <v>0.0</v>
      </c>
      <c r="AC50">
        <v>0.0</v>
      </c>
      <c r="AD50">
        <v>0.0</v>
      </c>
      <c r="AE50">
        <v>3.0</v>
      </c>
      <c r="AF50">
        <v>0.0</v>
      </c>
      <c r="AG50">
        <v>0.0</v>
      </c>
      <c r="AH50">
        <v>1.0</v>
      </c>
      <c r="AI50">
        <v>1.0</v>
      </c>
      <c r="AJ50">
        <v>0.0</v>
      </c>
      <c r="AK50">
        <v>5.0</v>
      </c>
      <c r="AL50">
        <v>65.0</v>
      </c>
      <c r="AM50">
        <v>0.0</v>
      </c>
      <c r="AN50">
        <v>0.0</v>
      </c>
      <c r="AO50" t="s">
        <v>67</v>
      </c>
      <c r="AQ50">
        <v>0.0</v>
      </c>
      <c r="AR50">
        <v>5.0E8</v>
      </c>
      <c r="AS50">
        <v>51.0</v>
      </c>
      <c r="AT50">
        <v>500.0</v>
      </c>
      <c r="AU50">
        <v>51.0</v>
      </c>
      <c r="AV50">
        <v>1.0</v>
      </c>
      <c r="AW50">
        <v>143.4</v>
      </c>
      <c r="AX50">
        <v>60.0</v>
      </c>
      <c r="AY50">
        <v>5.0E8</v>
      </c>
      <c r="AZ50">
        <v>1.0</v>
      </c>
      <c r="BA50">
        <f t="shared" si="1"/>
        <v>0</v>
      </c>
    </row>
    <row r="51" ht="14.25" hidden="1" customHeight="1">
      <c r="A51">
        <v>282.5</v>
      </c>
      <c r="B51" t="s">
        <v>62</v>
      </c>
      <c r="C51" t="s">
        <v>188</v>
      </c>
      <c r="D51">
        <v>48.0</v>
      </c>
      <c r="E51" t="s">
        <v>118</v>
      </c>
      <c r="F51">
        <v>218.4</v>
      </c>
      <c r="G51">
        <v>220.0</v>
      </c>
      <c r="H51">
        <v>0.58355</v>
      </c>
      <c r="K51">
        <v>0.0</v>
      </c>
      <c r="O51">
        <v>0.0</v>
      </c>
      <c r="P51" t="s">
        <v>94</v>
      </c>
      <c r="Q51">
        <v>167.5</v>
      </c>
      <c r="R51">
        <v>-175.0</v>
      </c>
      <c r="S51">
        <v>175.0</v>
      </c>
      <c r="U51">
        <v>175.0</v>
      </c>
      <c r="V51">
        <v>0.0</v>
      </c>
      <c r="W51">
        <v>0.0</v>
      </c>
      <c r="AA51">
        <v>0.0</v>
      </c>
      <c r="AB51">
        <v>0.0</v>
      </c>
      <c r="AC51">
        <v>0.0</v>
      </c>
      <c r="AD51">
        <v>0.0</v>
      </c>
      <c r="AE51">
        <v>3.0</v>
      </c>
      <c r="AF51">
        <v>0.0</v>
      </c>
      <c r="AG51">
        <v>0.0</v>
      </c>
      <c r="AJ51">
        <v>0.0</v>
      </c>
      <c r="AK51">
        <v>6.0</v>
      </c>
      <c r="AL51">
        <v>99.1</v>
      </c>
      <c r="AM51">
        <v>0.0</v>
      </c>
      <c r="AN51">
        <v>0.0</v>
      </c>
      <c r="AO51" t="s">
        <v>79</v>
      </c>
      <c r="AQ51">
        <v>0.0</v>
      </c>
      <c r="AR51">
        <v>2.4E9</v>
      </c>
      <c r="AS51">
        <v>5.0</v>
      </c>
      <c r="AT51">
        <v>2400.0</v>
      </c>
      <c r="AU51">
        <v>5.0</v>
      </c>
      <c r="AV51">
        <v>1.0</v>
      </c>
      <c r="AW51">
        <v>218.4</v>
      </c>
      <c r="AX51">
        <v>30.0</v>
      </c>
      <c r="AY51">
        <v>2.4E9</v>
      </c>
      <c r="AZ51">
        <v>1.0</v>
      </c>
      <c r="BA51">
        <f t="shared" si="1"/>
        <v>0</v>
      </c>
    </row>
    <row r="52" ht="14.25" hidden="1" customHeight="1">
      <c r="A52">
        <v>282.5</v>
      </c>
      <c r="B52" t="s">
        <v>74</v>
      </c>
      <c r="C52" t="s">
        <v>189</v>
      </c>
      <c r="D52">
        <v>28.0</v>
      </c>
      <c r="E52" t="s">
        <v>76</v>
      </c>
      <c r="F52">
        <v>274.2</v>
      </c>
      <c r="G52">
        <v>275.0</v>
      </c>
      <c r="H52">
        <v>0.54615</v>
      </c>
      <c r="J52" t="s">
        <v>163</v>
      </c>
      <c r="K52">
        <v>227.5</v>
      </c>
      <c r="L52">
        <v>250.0</v>
      </c>
      <c r="M52">
        <v>-272.5</v>
      </c>
      <c r="O52">
        <v>250.0</v>
      </c>
      <c r="P52" t="s">
        <v>139</v>
      </c>
      <c r="Q52">
        <v>150.0</v>
      </c>
      <c r="R52">
        <v>-167.5</v>
      </c>
      <c r="S52">
        <v>-167.5</v>
      </c>
      <c r="U52">
        <v>150.0</v>
      </c>
      <c r="V52">
        <v>400.0</v>
      </c>
      <c r="W52">
        <v>0.0</v>
      </c>
      <c r="AA52">
        <v>0.0</v>
      </c>
      <c r="AB52">
        <v>0.0</v>
      </c>
      <c r="AC52">
        <v>0.0</v>
      </c>
      <c r="AD52">
        <v>0.0</v>
      </c>
      <c r="AE52">
        <v>3.0</v>
      </c>
      <c r="AF52">
        <v>0.0</v>
      </c>
      <c r="AG52">
        <v>0.0</v>
      </c>
      <c r="AH52">
        <v>1.0</v>
      </c>
      <c r="AI52">
        <v>1.0</v>
      </c>
      <c r="AJ52">
        <v>0.0</v>
      </c>
      <c r="AK52">
        <v>7.0</v>
      </c>
      <c r="AL52">
        <v>124.4</v>
      </c>
      <c r="AM52">
        <v>0.0</v>
      </c>
      <c r="AN52">
        <v>0.0</v>
      </c>
      <c r="AO52" t="s">
        <v>79</v>
      </c>
      <c r="AQ52">
        <v>0.0</v>
      </c>
      <c r="AR52">
        <v>2.1E9</v>
      </c>
      <c r="AS52">
        <v>11.0</v>
      </c>
      <c r="AT52">
        <v>2100.0</v>
      </c>
      <c r="AU52">
        <v>11.0</v>
      </c>
      <c r="AV52">
        <v>1.0</v>
      </c>
      <c r="AW52">
        <v>274.2</v>
      </c>
      <c r="AX52">
        <v>11.0</v>
      </c>
      <c r="AY52">
        <v>2.1E9</v>
      </c>
      <c r="AZ52">
        <v>1.0</v>
      </c>
      <c r="BA52">
        <f t="shared" si="1"/>
        <v>0</v>
      </c>
    </row>
    <row r="53" ht="14.25" hidden="1" customHeight="1">
      <c r="A53">
        <v>282.5</v>
      </c>
      <c r="B53" t="s">
        <v>74</v>
      </c>
      <c r="C53" t="s">
        <v>190</v>
      </c>
      <c r="D53">
        <v>39.0</v>
      </c>
      <c r="E53" t="s">
        <v>76</v>
      </c>
      <c r="F53">
        <v>271.4</v>
      </c>
      <c r="G53">
        <v>275.0</v>
      </c>
      <c r="H53">
        <v>0.54765</v>
      </c>
      <c r="K53">
        <v>0.0</v>
      </c>
      <c r="O53">
        <v>0.0</v>
      </c>
      <c r="P53" t="s">
        <v>191</v>
      </c>
      <c r="Q53">
        <v>165.0</v>
      </c>
      <c r="R53">
        <v>175.0</v>
      </c>
      <c r="S53">
        <v>182.5</v>
      </c>
      <c r="U53">
        <v>182.5</v>
      </c>
      <c r="V53">
        <v>0.0</v>
      </c>
      <c r="W53">
        <v>0.0</v>
      </c>
      <c r="AA53">
        <v>0.0</v>
      </c>
      <c r="AB53">
        <v>0.0</v>
      </c>
      <c r="AC53">
        <v>0.0</v>
      </c>
      <c r="AD53">
        <v>0.0</v>
      </c>
      <c r="AE53">
        <v>3.0</v>
      </c>
      <c r="AF53">
        <v>0.0</v>
      </c>
      <c r="AG53">
        <v>0.0</v>
      </c>
      <c r="AJ53">
        <v>0.0</v>
      </c>
      <c r="AK53">
        <v>7.0</v>
      </c>
      <c r="AL53">
        <v>123.1</v>
      </c>
      <c r="AM53">
        <v>0.0</v>
      </c>
      <c r="AN53">
        <v>0.0</v>
      </c>
      <c r="AO53" t="s">
        <v>79</v>
      </c>
      <c r="AQ53">
        <v>0.0</v>
      </c>
      <c r="AR53">
        <v>2.1E9</v>
      </c>
      <c r="AS53">
        <v>11.0</v>
      </c>
      <c r="AT53">
        <v>2100.0</v>
      </c>
      <c r="AU53">
        <v>11.0</v>
      </c>
      <c r="AV53">
        <v>1.0</v>
      </c>
      <c r="AW53">
        <v>271.4</v>
      </c>
      <c r="AX53">
        <v>14.0</v>
      </c>
      <c r="AY53">
        <v>2.1E9</v>
      </c>
      <c r="AZ53">
        <v>1.0</v>
      </c>
      <c r="BA53">
        <f t="shared" si="1"/>
        <v>0</v>
      </c>
    </row>
    <row r="54" ht="14.25" hidden="1" customHeight="1">
      <c r="A54">
        <v>285.0</v>
      </c>
      <c r="B54" t="s">
        <v>74</v>
      </c>
      <c r="C54" t="s">
        <v>192</v>
      </c>
      <c r="D54">
        <v>30.0</v>
      </c>
      <c r="E54" t="s">
        <v>76</v>
      </c>
      <c r="F54">
        <v>239.4</v>
      </c>
      <c r="G54">
        <v>242.0</v>
      </c>
      <c r="H54">
        <v>0.56455</v>
      </c>
      <c r="K54">
        <v>0.0</v>
      </c>
      <c r="O54">
        <v>0.0</v>
      </c>
      <c r="Q54">
        <v>175.0</v>
      </c>
      <c r="R54">
        <v>182.5</v>
      </c>
      <c r="S54">
        <v>-190.0</v>
      </c>
      <c r="U54">
        <v>182.5</v>
      </c>
      <c r="V54">
        <v>0.0</v>
      </c>
      <c r="W54">
        <v>0.0</v>
      </c>
      <c r="AA54">
        <v>0.0</v>
      </c>
      <c r="AB54">
        <v>0.0</v>
      </c>
      <c r="AC54">
        <v>0.0</v>
      </c>
      <c r="AD54">
        <v>0.0</v>
      </c>
      <c r="AE54">
        <v>3.0</v>
      </c>
      <c r="AF54">
        <v>0.0</v>
      </c>
      <c r="AG54">
        <v>0.0</v>
      </c>
      <c r="AJ54">
        <v>0.0</v>
      </c>
      <c r="AK54">
        <v>7.0</v>
      </c>
      <c r="AL54">
        <v>108.6</v>
      </c>
      <c r="AM54">
        <v>0.0</v>
      </c>
      <c r="AN54">
        <v>0.0</v>
      </c>
      <c r="AO54" t="s">
        <v>79</v>
      </c>
      <c r="AQ54">
        <v>0.0</v>
      </c>
      <c r="AR54">
        <v>2.1E9</v>
      </c>
      <c r="AS54">
        <v>11.0</v>
      </c>
      <c r="AT54">
        <v>2100.0</v>
      </c>
      <c r="AU54">
        <v>11.0</v>
      </c>
      <c r="AV54">
        <v>1.0</v>
      </c>
      <c r="AW54">
        <v>239.4</v>
      </c>
      <c r="AX54">
        <v>22.0</v>
      </c>
      <c r="AY54">
        <v>2.1E9</v>
      </c>
      <c r="AZ54">
        <v>1.0</v>
      </c>
      <c r="BA54">
        <f t="shared" si="1"/>
        <v>0</v>
      </c>
    </row>
    <row r="55" ht="14.25" hidden="1" customHeight="1">
      <c r="A55">
        <v>320.0</v>
      </c>
      <c r="B55" t="s">
        <v>72</v>
      </c>
      <c r="C55" t="s">
        <v>193</v>
      </c>
      <c r="D55">
        <v>21.0</v>
      </c>
      <c r="E55" t="s">
        <v>84</v>
      </c>
      <c r="F55">
        <v>261.0</v>
      </c>
      <c r="G55">
        <v>275.0</v>
      </c>
      <c r="H55">
        <v>0.5526</v>
      </c>
      <c r="K55">
        <v>0.0</v>
      </c>
      <c r="O55">
        <v>0.0</v>
      </c>
      <c r="Q55">
        <v>110.0</v>
      </c>
      <c r="R55">
        <v>125.0</v>
      </c>
      <c r="S55">
        <v>127.5</v>
      </c>
      <c r="U55">
        <v>127.5</v>
      </c>
      <c r="V55">
        <v>0.0</v>
      </c>
      <c r="W55">
        <v>247.5</v>
      </c>
      <c r="X55">
        <v>272.5</v>
      </c>
      <c r="Y55">
        <v>277.5</v>
      </c>
      <c r="AA55">
        <v>277.5</v>
      </c>
      <c r="AB55">
        <v>0.0</v>
      </c>
      <c r="AC55">
        <v>0.0</v>
      </c>
      <c r="AD55">
        <v>0.0</v>
      </c>
      <c r="AE55">
        <v>3.0</v>
      </c>
      <c r="AF55">
        <v>0.0</v>
      </c>
      <c r="AG55">
        <v>0.0</v>
      </c>
      <c r="AJ55">
        <v>0.0</v>
      </c>
      <c r="AK55">
        <v>0.0</v>
      </c>
      <c r="AL55">
        <v>118.4</v>
      </c>
      <c r="AM55">
        <v>0.0</v>
      </c>
      <c r="AN55">
        <v>405.0</v>
      </c>
      <c r="AO55" t="s">
        <v>79</v>
      </c>
      <c r="AQ55">
        <v>0.0</v>
      </c>
      <c r="AR55">
        <v>2.0E9</v>
      </c>
      <c r="AS55">
        <v>35.0</v>
      </c>
      <c r="AT55">
        <v>2000.0</v>
      </c>
      <c r="AU55">
        <v>35.0</v>
      </c>
      <c r="AV55">
        <v>1.0</v>
      </c>
      <c r="AW55">
        <v>261.0</v>
      </c>
      <c r="AX55">
        <v>15.0</v>
      </c>
      <c r="AY55">
        <v>2.0E9</v>
      </c>
      <c r="AZ55">
        <v>1.0</v>
      </c>
      <c r="BA55">
        <f t="shared" si="1"/>
        <v>0</v>
      </c>
    </row>
    <row r="56" ht="14.25" hidden="1" customHeight="1">
      <c r="A56" t="s">
        <v>110</v>
      </c>
      <c r="B56" t="s">
        <v>72</v>
      </c>
      <c r="C56" t="s">
        <v>194</v>
      </c>
      <c r="D56">
        <v>24.0</v>
      </c>
      <c r="E56" t="s">
        <v>76</v>
      </c>
      <c r="F56">
        <v>218.6</v>
      </c>
      <c r="G56">
        <v>220.0</v>
      </c>
      <c r="H56">
        <v>0.5833</v>
      </c>
      <c r="J56" t="s">
        <v>106</v>
      </c>
      <c r="K56">
        <v>-250.0</v>
      </c>
      <c r="L56">
        <v>-250.0</v>
      </c>
      <c r="M56">
        <v>-250.0</v>
      </c>
      <c r="O56">
        <v>0.0</v>
      </c>
      <c r="P56" t="s">
        <v>94</v>
      </c>
      <c r="Q56">
        <v>162.5</v>
      </c>
      <c r="R56">
        <v>167.5</v>
      </c>
      <c r="S56">
        <v>-175.0</v>
      </c>
      <c r="U56">
        <v>167.5</v>
      </c>
      <c r="V56">
        <v>0.0</v>
      </c>
      <c r="W56">
        <v>250.0</v>
      </c>
      <c r="X56">
        <v>272.5</v>
      </c>
      <c r="Y56">
        <v>-282.5</v>
      </c>
      <c r="AA56">
        <v>272.5</v>
      </c>
      <c r="AB56">
        <v>0.0</v>
      </c>
      <c r="AC56">
        <v>0.0</v>
      </c>
      <c r="AD56">
        <v>0.0</v>
      </c>
      <c r="AE56">
        <v>3.0</v>
      </c>
      <c r="AF56">
        <v>0.0</v>
      </c>
      <c r="AG56">
        <v>0.0</v>
      </c>
      <c r="AH56">
        <v>0.83</v>
      </c>
      <c r="AI56">
        <v>0.92</v>
      </c>
      <c r="AJ56">
        <v>0.0</v>
      </c>
      <c r="AK56">
        <v>0.0</v>
      </c>
      <c r="AL56">
        <v>99.2</v>
      </c>
      <c r="AM56">
        <v>0.0</v>
      </c>
      <c r="AN56">
        <v>440.0</v>
      </c>
      <c r="AO56" t="s">
        <v>79</v>
      </c>
      <c r="AQ56">
        <v>0.0</v>
      </c>
      <c r="AR56">
        <v>2.1E9</v>
      </c>
      <c r="AS56">
        <v>11.0</v>
      </c>
      <c r="AT56">
        <v>2100.0</v>
      </c>
      <c r="AU56">
        <v>11.0</v>
      </c>
      <c r="AV56">
        <v>1.0</v>
      </c>
      <c r="AW56">
        <v>218.6</v>
      </c>
      <c r="AX56">
        <v>28.0</v>
      </c>
      <c r="AY56">
        <v>2.1E9</v>
      </c>
      <c r="AZ56">
        <v>1.0</v>
      </c>
      <c r="BA56">
        <f t="shared" si="1"/>
        <v>0</v>
      </c>
    </row>
    <row r="57" ht="14.25" hidden="1" customHeight="1">
      <c r="A57" t="s">
        <v>110</v>
      </c>
      <c r="B57" t="s">
        <v>72</v>
      </c>
      <c r="C57" t="s">
        <v>195</v>
      </c>
      <c r="D57">
        <v>34.0</v>
      </c>
      <c r="E57" t="s">
        <v>76</v>
      </c>
      <c r="F57">
        <v>218.0</v>
      </c>
      <c r="G57">
        <v>220.0</v>
      </c>
      <c r="H57">
        <v>0.58535</v>
      </c>
      <c r="J57" t="s">
        <v>145</v>
      </c>
      <c r="K57">
        <v>-287.5</v>
      </c>
      <c r="L57">
        <v>-305.0</v>
      </c>
      <c r="M57">
        <v>-322.5</v>
      </c>
      <c r="O57">
        <v>0.0</v>
      </c>
      <c r="P57" t="s">
        <v>94</v>
      </c>
      <c r="Q57">
        <v>172.5</v>
      </c>
      <c r="R57">
        <v>-197.5</v>
      </c>
      <c r="S57">
        <v>-197.5</v>
      </c>
      <c r="U57">
        <v>172.5</v>
      </c>
      <c r="V57">
        <v>0.0</v>
      </c>
      <c r="W57">
        <v>255.0</v>
      </c>
      <c r="X57">
        <v>-282.5</v>
      </c>
      <c r="Y57">
        <v>-282.5</v>
      </c>
      <c r="AA57">
        <v>255.0</v>
      </c>
      <c r="AB57">
        <v>0.0</v>
      </c>
      <c r="AC57">
        <v>0.0</v>
      </c>
      <c r="AD57">
        <v>0.0</v>
      </c>
      <c r="AE57">
        <v>3.0</v>
      </c>
      <c r="AF57">
        <v>0.0</v>
      </c>
      <c r="AG57">
        <v>0.0</v>
      </c>
      <c r="AH57">
        <v>0.83</v>
      </c>
      <c r="AI57">
        <v>0.92</v>
      </c>
      <c r="AJ57">
        <v>0.0</v>
      </c>
      <c r="AK57">
        <v>0.0</v>
      </c>
      <c r="AL57">
        <v>98.9</v>
      </c>
      <c r="AM57">
        <v>0.0</v>
      </c>
      <c r="AN57">
        <v>427.5</v>
      </c>
      <c r="AO57" t="s">
        <v>79</v>
      </c>
      <c r="AQ57">
        <v>0.0</v>
      </c>
      <c r="AR57">
        <v>2.1E9</v>
      </c>
      <c r="AS57">
        <v>11.0</v>
      </c>
      <c r="AT57">
        <v>2100.0</v>
      </c>
      <c r="AU57">
        <v>11.0</v>
      </c>
      <c r="AV57">
        <v>1.0</v>
      </c>
      <c r="AW57">
        <v>218.0</v>
      </c>
      <c r="AX57">
        <v>31.0</v>
      </c>
      <c r="AY57">
        <v>2.1E9</v>
      </c>
      <c r="AZ57">
        <v>1.0</v>
      </c>
      <c r="BA57">
        <f t="shared" si="1"/>
        <v>0</v>
      </c>
    </row>
    <row r="58" ht="14.25" hidden="1" customHeight="1">
      <c r="A58" t="s">
        <v>110</v>
      </c>
      <c r="B58" t="s">
        <v>72</v>
      </c>
      <c r="C58" t="s">
        <v>196</v>
      </c>
      <c r="D58">
        <v>46.0</v>
      </c>
      <c r="E58" t="s">
        <v>76</v>
      </c>
      <c r="F58">
        <v>305.6</v>
      </c>
      <c r="G58">
        <v>308.0</v>
      </c>
      <c r="H58">
        <v>0.5323</v>
      </c>
      <c r="I58">
        <v>1.068</v>
      </c>
      <c r="J58" t="s">
        <v>145</v>
      </c>
      <c r="K58">
        <v>455.0</v>
      </c>
      <c r="L58">
        <v>-477.5</v>
      </c>
      <c r="M58">
        <v>-477.5</v>
      </c>
      <c r="O58">
        <v>455.0</v>
      </c>
      <c r="P58" t="s">
        <v>94</v>
      </c>
      <c r="Q58">
        <v>-345.0</v>
      </c>
      <c r="R58">
        <v>-345.0</v>
      </c>
      <c r="S58">
        <v>-350.0</v>
      </c>
      <c r="U58">
        <v>0.0</v>
      </c>
      <c r="V58">
        <v>0.0</v>
      </c>
      <c r="W58">
        <v>0.0</v>
      </c>
      <c r="AA58">
        <v>0.0</v>
      </c>
      <c r="AB58">
        <v>0.0</v>
      </c>
      <c r="AC58">
        <v>0.0</v>
      </c>
      <c r="AD58">
        <v>0.0</v>
      </c>
      <c r="AE58">
        <v>3.0</v>
      </c>
      <c r="AF58">
        <v>0.0</v>
      </c>
      <c r="AG58">
        <v>0.0</v>
      </c>
      <c r="AH58">
        <v>0.83</v>
      </c>
      <c r="AI58">
        <v>0.92</v>
      </c>
      <c r="AJ58">
        <v>0.0</v>
      </c>
      <c r="AK58">
        <v>0.0</v>
      </c>
      <c r="AL58">
        <v>138.6</v>
      </c>
      <c r="AM58">
        <v>0.0</v>
      </c>
      <c r="AN58">
        <v>0.0</v>
      </c>
      <c r="AO58" t="s">
        <v>79</v>
      </c>
      <c r="AQ58">
        <v>0.0</v>
      </c>
      <c r="AR58">
        <v>2.1E9</v>
      </c>
      <c r="AS58">
        <v>11.0</v>
      </c>
      <c r="AT58">
        <v>2100.0</v>
      </c>
      <c r="AU58">
        <v>11.0</v>
      </c>
      <c r="AV58">
        <v>1.0</v>
      </c>
      <c r="AW58">
        <v>305.6</v>
      </c>
      <c r="AX58">
        <v>4.0</v>
      </c>
      <c r="AY58">
        <v>2.1E9</v>
      </c>
      <c r="AZ58">
        <v>1.07</v>
      </c>
      <c r="BA58">
        <f t="shared" si="1"/>
        <v>0</v>
      </c>
    </row>
    <row r="59" ht="14.25" hidden="1" customHeight="1">
      <c r="A59" t="s">
        <v>110</v>
      </c>
      <c r="B59" t="s">
        <v>72</v>
      </c>
      <c r="C59" t="s">
        <v>197</v>
      </c>
      <c r="D59">
        <v>34.0</v>
      </c>
      <c r="E59" t="s">
        <v>76</v>
      </c>
      <c r="F59">
        <v>302.4</v>
      </c>
      <c r="G59">
        <v>308.0</v>
      </c>
      <c r="H59">
        <v>0.5335</v>
      </c>
      <c r="J59" t="s">
        <v>198</v>
      </c>
      <c r="K59">
        <v>-455.0</v>
      </c>
      <c r="L59">
        <v>-455.0</v>
      </c>
      <c r="M59">
        <v>-502.5</v>
      </c>
      <c r="O59">
        <v>0.0</v>
      </c>
      <c r="P59" t="s">
        <v>139</v>
      </c>
      <c r="Q59">
        <v>-307.5</v>
      </c>
      <c r="R59">
        <v>-342.5</v>
      </c>
      <c r="S59">
        <v>-365.0</v>
      </c>
      <c r="U59">
        <v>0.0</v>
      </c>
      <c r="V59">
        <v>0.0</v>
      </c>
      <c r="W59">
        <v>0.0</v>
      </c>
      <c r="AA59">
        <v>0.0</v>
      </c>
      <c r="AB59">
        <v>0.0</v>
      </c>
      <c r="AC59">
        <v>0.0</v>
      </c>
      <c r="AD59">
        <v>0.0</v>
      </c>
      <c r="AE59">
        <v>3.0</v>
      </c>
      <c r="AF59">
        <v>0.0</v>
      </c>
      <c r="AG59">
        <v>0.0</v>
      </c>
      <c r="AH59">
        <v>0.83</v>
      </c>
      <c r="AI59">
        <v>0.92</v>
      </c>
      <c r="AJ59">
        <v>0.0</v>
      </c>
      <c r="AK59">
        <v>0.0</v>
      </c>
      <c r="AL59">
        <v>137.2</v>
      </c>
      <c r="AM59">
        <v>0.0</v>
      </c>
      <c r="AN59">
        <v>0.0</v>
      </c>
      <c r="AO59" t="s">
        <v>79</v>
      </c>
      <c r="AQ59">
        <v>0.0</v>
      </c>
      <c r="AR59">
        <v>2.1E9</v>
      </c>
      <c r="AS59">
        <v>11.0</v>
      </c>
      <c r="AT59">
        <v>2100.0</v>
      </c>
      <c r="AU59">
        <v>11.0</v>
      </c>
      <c r="AV59">
        <v>1.0</v>
      </c>
      <c r="AW59">
        <v>302.4</v>
      </c>
      <c r="AX59">
        <v>6.0</v>
      </c>
      <c r="AY59">
        <v>2.1E9</v>
      </c>
      <c r="AZ59">
        <v>1.0</v>
      </c>
      <c r="BA59">
        <f t="shared" si="1"/>
        <v>0</v>
      </c>
    </row>
    <row r="60" ht="14.25" hidden="1" customHeight="1">
      <c r="A60" t="s">
        <v>110</v>
      </c>
      <c r="B60" t="s">
        <v>72</v>
      </c>
      <c r="C60" t="s">
        <v>199</v>
      </c>
      <c r="D60">
        <v>35.0</v>
      </c>
      <c r="E60" t="s">
        <v>76</v>
      </c>
      <c r="F60">
        <v>272.2</v>
      </c>
      <c r="G60">
        <v>275.0</v>
      </c>
      <c r="H60">
        <v>0.5472</v>
      </c>
      <c r="J60" t="s">
        <v>77</v>
      </c>
      <c r="K60">
        <v>-360.0</v>
      </c>
      <c r="L60">
        <v>-385.0</v>
      </c>
      <c r="M60">
        <v>-410.0</v>
      </c>
      <c r="O60">
        <v>0.0</v>
      </c>
      <c r="P60" t="s">
        <v>139</v>
      </c>
      <c r="Q60">
        <v>0.0</v>
      </c>
      <c r="U60">
        <v>0.0</v>
      </c>
      <c r="V60">
        <v>0.0</v>
      </c>
      <c r="W60">
        <v>0.0</v>
      </c>
      <c r="AA60">
        <v>0.0</v>
      </c>
      <c r="AB60">
        <v>0.0</v>
      </c>
      <c r="AC60">
        <v>0.0</v>
      </c>
      <c r="AD60">
        <v>0.0</v>
      </c>
      <c r="AE60">
        <v>3.0</v>
      </c>
      <c r="AF60">
        <v>0.0</v>
      </c>
      <c r="AG60">
        <v>0.0</v>
      </c>
      <c r="AH60">
        <v>1.0</v>
      </c>
      <c r="AI60">
        <v>0.92</v>
      </c>
      <c r="AJ60">
        <v>0.0</v>
      </c>
      <c r="AK60">
        <v>0.0</v>
      </c>
      <c r="AL60">
        <v>123.5</v>
      </c>
      <c r="AM60">
        <v>0.0</v>
      </c>
      <c r="AN60">
        <v>0.0</v>
      </c>
      <c r="AO60" t="s">
        <v>79</v>
      </c>
      <c r="AQ60">
        <v>0.0</v>
      </c>
      <c r="AR60">
        <v>2.1E9</v>
      </c>
      <c r="AS60">
        <v>11.0</v>
      </c>
      <c r="AT60">
        <v>2100.0</v>
      </c>
      <c r="AU60">
        <v>11.0</v>
      </c>
      <c r="AV60">
        <v>1.0</v>
      </c>
      <c r="AW60">
        <v>272.2</v>
      </c>
      <c r="AX60">
        <v>12.0</v>
      </c>
      <c r="AY60">
        <v>2.1E9</v>
      </c>
      <c r="AZ60">
        <v>1.0</v>
      </c>
      <c r="BA60">
        <f t="shared" si="1"/>
        <v>0</v>
      </c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B$1:$BA$60"/>
  <drawing r:id="rId1"/>
</worksheet>
</file>