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1"/>
  </bookViews>
  <sheets>
    <sheet name="Friday Lifters" sheetId="1" r:id="rId1"/>
    <sheet name="Saturday Lifters" sheetId="2" r:id="rId2"/>
    <sheet name="Sunday Women" sheetId="3" r:id="rId3"/>
    <sheet name="Sunday Lifters" sheetId="4" r:id="rId4"/>
    <sheet name="Sunday Bench" sheetId="5" r:id="rId5"/>
  </sheets>
  <definedNames/>
  <calcPr fullCalcOnLoad="1"/>
</workbook>
</file>

<file path=xl/sharedStrings.xml><?xml version="1.0" encoding="utf-8"?>
<sst xmlns="http://schemas.openxmlformats.org/spreadsheetml/2006/main" count="672" uniqueCount="155">
  <si>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</si>
  <si>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</si>
  <si>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</si>
  <si>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</si>
  <si>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</si>
  <si>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</si>
  <si>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</si>
  <si>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</si>
  <si>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</si>
  <si>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</si>
  <si>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</si>
  <si>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</si>
  <si>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</si>
  <si>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</si>
  <si>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</si>
  <si>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</si>
  <si>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</si>
  <si>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</si>
  <si>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</si>
  <si>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</si>
  <si>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</si>
  <si>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</si>
  <si>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</si>
  <si>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</si>
  <si>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</si>
  <si>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</si>
  <si>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</si>
  <si>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</si>
  <si>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</si>
  <si>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</si>
  <si>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</si>
  <si>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</si>
  <si>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LEE DENMON</t>
  </si>
  <si>
    <t>WOFP</t>
  </si>
  <si>
    <t>MARGARET KIRKLAND</t>
  </si>
  <si>
    <t>AMBER DENMON</t>
  </si>
  <si>
    <t>WJ</t>
  </si>
  <si>
    <t>ALISON FRANCISCUS</t>
  </si>
  <si>
    <t>BETH LAPIERRE</t>
  </si>
  <si>
    <t>PATTI TOTH</t>
  </si>
  <si>
    <t>WSMBO</t>
  </si>
  <si>
    <t>HEATHER WATSON</t>
  </si>
  <si>
    <t>ASHLEY WATSON</t>
  </si>
  <si>
    <t>X</t>
  </si>
  <si>
    <t>JEFFREY HAIDUKE</t>
  </si>
  <si>
    <t>JBO</t>
  </si>
  <si>
    <t>ED TABOR</t>
  </si>
  <si>
    <t>MMBO40-44</t>
  </si>
  <si>
    <t>ERIC HUBBS</t>
  </si>
  <si>
    <t>DAVE MURPHY</t>
  </si>
  <si>
    <t>MMBO50-54</t>
  </si>
  <si>
    <t>x</t>
  </si>
  <si>
    <t>PHILLIP WYLIE</t>
  </si>
  <si>
    <t>MMFP40-44</t>
  </si>
  <si>
    <t>ROBERT JOHNSON</t>
  </si>
  <si>
    <t>PASS</t>
  </si>
  <si>
    <t>TIM SMITH</t>
  </si>
  <si>
    <t>BRUCE MCCORD</t>
  </si>
  <si>
    <t>MMFP45-49</t>
  </si>
  <si>
    <t>JAMES SORRELL</t>
  </si>
  <si>
    <t>PAT ROBERTS</t>
  </si>
  <si>
    <t>SCOTT BROCKELMAN</t>
  </si>
  <si>
    <t>VINCENT SCELFO</t>
  </si>
  <si>
    <t>CHRIS SUFFREDINI</t>
  </si>
  <si>
    <t>MMFP50-54</t>
  </si>
  <si>
    <t>DICK ZENZEN</t>
  </si>
  <si>
    <t>MARTIN CALIENDO</t>
  </si>
  <si>
    <t>RUDY RUETTIGER</t>
  </si>
  <si>
    <t>MMFP50-55</t>
  </si>
  <si>
    <t>MICHAEL SHEALY</t>
  </si>
  <si>
    <t>MMFP55-59</t>
  </si>
  <si>
    <t>OUT</t>
  </si>
  <si>
    <t>MIKE WIDER</t>
  </si>
  <si>
    <t>RICHARD FLORES</t>
  </si>
  <si>
    <t>MMFP65-69</t>
  </si>
  <si>
    <t>BESTLIFTER</t>
  </si>
  <si>
    <t>MICHAEL LARSON</t>
  </si>
  <si>
    <t>DALE SZYMANSKI</t>
  </si>
  <si>
    <t>MSMBO</t>
  </si>
  <si>
    <t>JOANI TABOR</t>
  </si>
  <si>
    <t>WMBO40-44</t>
  </si>
  <si>
    <t>WMFP40-44</t>
  </si>
  <si>
    <t>JOANN CLOUGH</t>
  </si>
  <si>
    <t>WMFP55-59</t>
  </si>
  <si>
    <t>MATTHEW HAMMOCK</t>
  </si>
  <si>
    <t>TMBO18-19</t>
  </si>
  <si>
    <t>TREY HAWTHORN</t>
  </si>
  <si>
    <t>TMFP13-15</t>
  </si>
  <si>
    <t>BEN DUPLECHAIN</t>
  </si>
  <si>
    <t>ROBERT FREDENHAGEN</t>
  </si>
  <si>
    <t>JOEY LADNIER</t>
  </si>
  <si>
    <t>CHARLES MCINTOSH</t>
  </si>
  <si>
    <t>TMFP16-17</t>
  </si>
  <si>
    <t>SIDNEY AULDS</t>
  </si>
  <si>
    <t>NATHAN BIRD</t>
  </si>
  <si>
    <t>JARED MARTIN</t>
  </si>
  <si>
    <t>BRET ALEXANDER</t>
  </si>
  <si>
    <t>CHRIS SONNIER</t>
  </si>
  <si>
    <t>TMFP18-19</t>
  </si>
  <si>
    <t>CALEB OLIVER</t>
  </si>
  <si>
    <t>DEREK JONES</t>
  </si>
  <si>
    <t>GREG ALLEN</t>
  </si>
  <si>
    <t>ZACH ZEN ZEN</t>
  </si>
  <si>
    <t>DANIEL BLACKMON</t>
  </si>
  <si>
    <t>SHW</t>
  </si>
  <si>
    <t>MAEGAN FONTENOT</t>
  </si>
  <si>
    <t>TWFP13-15</t>
  </si>
  <si>
    <t>AMANDA HARRIS</t>
  </si>
  <si>
    <t>JORDAN DUNN</t>
  </si>
  <si>
    <t>ALICE RAILEY</t>
  </si>
  <si>
    <t>TWFP16-17</t>
  </si>
  <si>
    <t>REBECCA JORDAN</t>
  </si>
  <si>
    <t>UNL</t>
  </si>
  <si>
    <t>FALON SHEPPARD</t>
  </si>
  <si>
    <t>TWFP18-19</t>
  </si>
  <si>
    <t>RACHEL SWEIR</t>
  </si>
  <si>
    <t>JIM BENSON</t>
  </si>
  <si>
    <t>MJ</t>
  </si>
  <si>
    <t>JON JURSICH</t>
  </si>
  <si>
    <t>JOHN DIGIROLAMO</t>
  </si>
  <si>
    <t>MOFP</t>
  </si>
  <si>
    <t>VINCENT LYSOBEY</t>
  </si>
  <si>
    <t>PUTT HOUSTON</t>
  </si>
  <si>
    <t>DEVIN CAGNOLATTI</t>
  </si>
  <si>
    <t>DANIEL TINAJERO</t>
  </si>
  <si>
    <t>JJ THOMAS</t>
  </si>
  <si>
    <t>RONNIE PARAS</t>
  </si>
  <si>
    <t>MIKE LUCKETT</t>
  </si>
  <si>
    <t>ERIK STAIK</t>
  </si>
  <si>
    <t>JOHN CLAY</t>
  </si>
  <si>
    <t>AUGIE AUGUSTEIN</t>
  </si>
  <si>
    <t>MIKE SZUDAREK</t>
  </si>
  <si>
    <t>JOSEPH DANIEL JENKINS</t>
  </si>
  <si>
    <t>TOBY IRBY</t>
  </si>
  <si>
    <t>JO JORDAN</t>
  </si>
  <si>
    <t>JOE ATEF</t>
  </si>
  <si>
    <t>MITCHELL DOWNING</t>
  </si>
  <si>
    <t>JOSH ROBINSON</t>
  </si>
  <si>
    <t>MIKE ALLOCCO</t>
  </si>
  <si>
    <t>CHRIS MOORE</t>
  </si>
  <si>
    <t>MARK TRULOCK</t>
  </si>
  <si>
    <t>MSM</t>
  </si>
  <si>
    <t>MARK  BAMA HIBBING</t>
  </si>
  <si>
    <t>5/4//73</t>
  </si>
  <si>
    <t>ROBERT CLARK</t>
  </si>
  <si>
    <t>SCOTT JOHNSON</t>
  </si>
  <si>
    <t>MJBO</t>
  </si>
  <si>
    <t>BRIAN MULHEARN</t>
  </si>
  <si>
    <t>MATTHEW MULHEARN</t>
  </si>
  <si>
    <t>LONIE MORRISON</t>
  </si>
  <si>
    <t>MOBO</t>
  </si>
  <si>
    <t>CHAD MCMULLIN</t>
  </si>
  <si>
    <t>JOHN ROBINSON</t>
  </si>
  <si>
    <t xml:space="preserve">MOBO </t>
  </si>
  <si>
    <t>KEN WENTWORTH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</si>
</sst>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</numFmts>
  <fonts count="19">
    <font>
      <sz val="11"/>
      <name val="Comic Sans MS"/>
      <family val="4"/>
    </font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Lucida Sans"/>
      <family val="2"/>
    </font>
    <font>
      <b/>
      <i/>
      <sz val="9"/>
      <name val="Comic Sans MS"/>
      <family val="4"/>
    </font>
    <font>
      <b/>
      <i/>
      <sz val="9"/>
      <name val="Lucida Sans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i/>
      <sz val="9"/>
      <name val="Arial Unicode MS"/>
      <family val="2"/>
    </font>
    <font>
      <sz val="11"/>
      <name val="Arial Unicode MS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omic Sans MS"/>
      <family val="4"/>
    </font>
    <font>
      <sz val="9"/>
      <name val="@Arial Unicode MS"/>
      <family val="2"/>
    </font>
    <font>
      <b/>
      <sz val="9"/>
      <name val="@Arial Unicode MS"/>
      <family val="2"/>
    </font>
    <font>
      <sz val="12"/>
      <name val="@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 vertical="center" textRotation="60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2" fillId="2" borderId="2" xfId="0" applyFont="1" applyFill="1" applyBorder="1" applyAlignment="1" applyProtection="1">
      <alignment horizontal="center" vertical="center" textRotation="60" wrapText="1"/>
      <protection locked="0"/>
    </xf>
    <xf numFmtId="0" fontId="2" fillId="2" borderId="3" xfId="0" applyFont="1" applyFill="1" applyBorder="1" applyAlignment="1" applyProtection="1">
      <alignment horizontal="center" vertical="center" textRotation="60" wrapText="1"/>
      <protection locked="0"/>
    </xf>
    <xf numFmtId="0" fontId="2" fillId="2" borderId="1" xfId="0" applyFont="1" applyFill="1" applyBorder="1" applyAlignment="1">
      <alignment horizontal="center" vertical="center" textRotation="60" wrapText="1"/>
    </xf>
    <xf numFmtId="0" fontId="2" fillId="2" borderId="4" xfId="0" applyFont="1" applyFill="1" applyBorder="1" applyAlignment="1">
      <alignment horizontal="center" vertical="center" textRotation="60" wrapText="1"/>
    </xf>
    <xf numFmtId="0" fontId="2" fillId="2" borderId="5" xfId="0" applyFont="1" applyFill="1" applyBorder="1" applyAlignment="1">
      <alignment horizontal="center" vertical="center" textRotation="60" wrapText="1"/>
    </xf>
    <xf numFmtId="0" fontId="2" fillId="2" borderId="6" xfId="0" applyFont="1" applyFill="1" applyBorder="1" applyAlignment="1">
      <alignment horizontal="center" vertical="center" textRotation="60" wrapText="1"/>
    </xf>
    <xf numFmtId="0" fontId="2" fillId="2" borderId="7" xfId="0" applyFont="1" applyFill="1" applyBorder="1" applyAlignment="1">
      <alignment horizontal="center" vertical="center" textRotation="60" wrapText="1"/>
    </xf>
    <xf numFmtId="165" fontId="2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2" fillId="2" borderId="4" xfId="0" applyFont="1" applyFill="1" applyBorder="1" applyAlignment="1" applyProtection="1">
      <alignment horizontal="center" vertical="center" textRotation="60" wrapText="1"/>
      <protection/>
    </xf>
    <xf numFmtId="2" fontId="2" fillId="2" borderId="3" xfId="0" applyNumberFormat="1" applyFont="1" applyFill="1" applyBorder="1" applyAlignment="1" applyProtection="1">
      <alignment horizontal="center" vertical="center" textRotation="60" wrapText="1"/>
      <protection/>
    </xf>
    <xf numFmtId="0" fontId="6" fillId="2" borderId="1" xfId="0" applyFont="1" applyFill="1" applyBorder="1" applyAlignment="1" applyProtection="1">
      <alignment horizontal="center" vertical="center" textRotation="60" wrapText="1"/>
      <protection locked="0"/>
    </xf>
    <xf numFmtId="0" fontId="7" fillId="2" borderId="1" xfId="0" applyFont="1" applyFill="1" applyBorder="1" applyAlignment="1" applyProtection="1">
      <alignment horizontal="center" vertical="center" textRotation="60" wrapText="1"/>
      <protection locked="0"/>
    </xf>
    <xf numFmtId="167" fontId="8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9" fillId="0" borderId="1" xfId="0" applyFont="1" applyBorder="1" applyAlignment="1" applyProtection="1">
      <alignment/>
      <protection locked="0"/>
    </xf>
    <xf numFmtId="167" fontId="9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0" fillId="2" borderId="1" xfId="0" applyFont="1" applyFill="1" applyBorder="1" applyAlignment="1" applyProtection="1">
      <alignment horizontal="center" vertical="center" textRotation="60" wrapText="1"/>
      <protection locked="0"/>
    </xf>
    <xf numFmtId="165" fontId="10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0" fillId="2" borderId="2" xfId="0" applyFont="1" applyFill="1" applyBorder="1" applyAlignment="1" applyProtection="1">
      <alignment horizontal="center" vertical="center" textRotation="60" wrapText="1"/>
      <protection locked="0"/>
    </xf>
    <xf numFmtId="0" fontId="10" fillId="2" borderId="3" xfId="0" applyFont="1" applyFill="1" applyBorder="1" applyAlignment="1" applyProtection="1">
      <alignment horizontal="center" vertical="center" textRotation="60" wrapText="1"/>
      <protection locked="0"/>
    </xf>
    <xf numFmtId="0" fontId="10" fillId="2" borderId="1" xfId="0" applyFont="1" applyFill="1" applyBorder="1" applyAlignment="1">
      <alignment horizontal="center" vertical="center" textRotation="60" wrapText="1"/>
    </xf>
    <xf numFmtId="0" fontId="10" fillId="2" borderId="4" xfId="0" applyFont="1" applyFill="1" applyBorder="1" applyAlignment="1">
      <alignment horizontal="center" vertical="center" textRotation="60" wrapText="1"/>
    </xf>
    <xf numFmtId="0" fontId="10" fillId="2" borderId="4" xfId="0" applyFont="1" applyFill="1" applyBorder="1" applyAlignment="1" applyProtection="1">
      <alignment horizontal="center" vertical="center" textRotation="60" wrapText="1"/>
      <protection/>
    </xf>
    <xf numFmtId="2" fontId="10" fillId="2" borderId="3" xfId="0" applyNumberFormat="1" applyFont="1" applyFill="1" applyBorder="1" applyAlignment="1" applyProtection="1">
      <alignment horizontal="center" vertical="center" textRotation="60" wrapText="1"/>
      <protection/>
    </xf>
    <xf numFmtId="0" fontId="10" fillId="2" borderId="5" xfId="0" applyFont="1" applyFill="1" applyBorder="1" applyAlignment="1">
      <alignment horizontal="center" vertical="center" textRotation="60" wrapText="1"/>
    </xf>
    <xf numFmtId="0" fontId="10" fillId="2" borderId="6" xfId="0" applyFont="1" applyFill="1" applyBorder="1" applyAlignment="1">
      <alignment horizontal="center" vertical="center" textRotation="60" wrapText="1"/>
    </xf>
    <xf numFmtId="0" fontId="10" fillId="2" borderId="7" xfId="0" applyFont="1" applyFill="1" applyBorder="1" applyAlignment="1">
      <alignment horizontal="center" vertical="center" textRotation="60" wrapText="1"/>
    </xf>
    <xf numFmtId="165" fontId="9" fillId="0" borderId="1" xfId="0" applyNumberFormat="1" applyFont="1" applyBorder="1" applyAlignment="1" applyProtection="1">
      <alignment horizontal="left"/>
      <protection locked="0"/>
    </xf>
    <xf numFmtId="164" fontId="9" fillId="0" borderId="1" xfId="0" applyNumberFormat="1" applyFont="1" applyBorder="1" applyAlignment="1" applyProtection="1">
      <alignment horizontal="left"/>
      <protection locked="0"/>
    </xf>
    <xf numFmtId="2" fontId="9" fillId="0" borderId="1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2" fontId="9" fillId="0" borderId="3" xfId="0" applyNumberFormat="1" applyFont="1" applyBorder="1" applyAlignment="1" applyProtection="1">
      <alignment horizontal="left"/>
      <protection locked="0"/>
    </xf>
    <xf numFmtId="2" fontId="9" fillId="0" borderId="1" xfId="0" applyNumberFormat="1" applyFont="1" applyBorder="1" applyAlignment="1">
      <alignment horizontal="left"/>
    </xf>
    <xf numFmtId="2" fontId="10" fillId="2" borderId="4" xfId="0" applyNumberFormat="1" applyFont="1" applyFill="1" applyBorder="1" applyAlignment="1">
      <alignment horizontal="left"/>
    </xf>
    <xf numFmtId="2" fontId="10" fillId="2" borderId="4" xfId="0" applyNumberFormat="1" applyFont="1" applyFill="1" applyBorder="1" applyAlignment="1" applyProtection="1">
      <alignment horizontal="left"/>
      <protection/>
    </xf>
    <xf numFmtId="2" fontId="9" fillId="0" borderId="3" xfId="0" applyNumberFormat="1" applyFont="1" applyBorder="1" applyAlignment="1" applyProtection="1">
      <alignment horizontal="left"/>
      <protection/>
    </xf>
    <xf numFmtId="2" fontId="9" fillId="0" borderId="5" xfId="0" applyNumberFormat="1" applyFont="1" applyBorder="1" applyAlignment="1">
      <alignment horizontal="left"/>
    </xf>
    <xf numFmtId="2" fontId="9" fillId="0" borderId="6" xfId="0" applyNumberFormat="1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1" xfId="0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167" fontId="2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167" fontId="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left"/>
      <protection locked="0"/>
    </xf>
    <xf numFmtId="167" fontId="13" fillId="0" borderId="1" xfId="0" applyNumberFormat="1" applyFont="1" applyBorder="1" applyAlignment="1" applyProtection="1">
      <alignment horizontal="left"/>
      <protection locked="0"/>
    </xf>
    <xf numFmtId="165" fontId="13" fillId="0" borderId="1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2" fontId="13" fillId="0" borderId="1" xfId="0" applyNumberFormat="1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2" fontId="13" fillId="0" borderId="3" xfId="0" applyNumberFormat="1" applyFont="1" applyBorder="1" applyAlignment="1" applyProtection="1">
      <alignment horizontal="left"/>
      <protection locked="0"/>
    </xf>
    <xf numFmtId="2" fontId="13" fillId="0" borderId="1" xfId="0" applyNumberFormat="1" applyFont="1" applyBorder="1" applyAlignment="1">
      <alignment horizontal="left"/>
    </xf>
    <xf numFmtId="2" fontId="14" fillId="2" borderId="4" xfId="0" applyNumberFormat="1" applyFont="1" applyFill="1" applyBorder="1" applyAlignment="1">
      <alignment horizontal="left"/>
    </xf>
    <xf numFmtId="2" fontId="13" fillId="0" borderId="3" xfId="0" applyNumberFormat="1" applyFont="1" applyBorder="1" applyAlignment="1" applyProtection="1">
      <alignment horizontal="left"/>
      <protection/>
    </xf>
    <xf numFmtId="2" fontId="13" fillId="0" borderId="5" xfId="0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left"/>
    </xf>
    <xf numFmtId="164" fontId="13" fillId="0" borderId="7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2" fontId="13" fillId="0" borderId="1" xfId="0" applyNumberFormat="1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center" textRotation="60" wrapText="1"/>
      <protection locked="0"/>
    </xf>
    <xf numFmtId="165" fontId="2" fillId="2" borderId="1" xfId="0" applyNumberFormat="1" applyFont="1" applyFill="1" applyBorder="1" applyAlignment="1" applyProtection="1">
      <alignment horizontal="left" vertical="center" textRotation="60" wrapText="1"/>
      <protection locked="0"/>
    </xf>
    <xf numFmtId="164" fontId="2" fillId="2" borderId="1" xfId="0" applyNumberFormat="1" applyFont="1" applyFill="1" applyBorder="1" applyAlignment="1" applyProtection="1">
      <alignment horizontal="left" vertical="center" textRotation="60" wrapText="1"/>
      <protection locked="0"/>
    </xf>
    <xf numFmtId="2" fontId="2" fillId="2" borderId="1" xfId="0" applyNumberFormat="1" applyFont="1" applyFill="1" applyBorder="1" applyAlignment="1" applyProtection="1">
      <alignment horizontal="left" vertical="center" textRotation="60" wrapText="1"/>
      <protection locked="0"/>
    </xf>
    <xf numFmtId="0" fontId="2" fillId="2" borderId="2" xfId="0" applyFont="1" applyFill="1" applyBorder="1" applyAlignment="1" applyProtection="1">
      <alignment horizontal="left" vertical="center" textRotation="60" wrapText="1"/>
      <protection locked="0"/>
    </xf>
    <xf numFmtId="0" fontId="2" fillId="2" borderId="3" xfId="0" applyFont="1" applyFill="1" applyBorder="1" applyAlignment="1" applyProtection="1">
      <alignment horizontal="left" vertical="center" textRotation="60" wrapText="1"/>
      <protection locked="0"/>
    </xf>
    <xf numFmtId="0" fontId="2" fillId="2" borderId="1" xfId="0" applyFont="1" applyFill="1" applyBorder="1" applyAlignment="1">
      <alignment horizontal="left" vertical="center" textRotation="60" wrapText="1"/>
    </xf>
    <xf numFmtId="0" fontId="2" fillId="2" borderId="4" xfId="0" applyFont="1" applyFill="1" applyBorder="1" applyAlignment="1">
      <alignment horizontal="left" vertical="center" textRotation="60" wrapText="1"/>
    </xf>
    <xf numFmtId="2" fontId="2" fillId="2" borderId="3" xfId="0" applyNumberFormat="1" applyFont="1" applyFill="1" applyBorder="1" applyAlignment="1" applyProtection="1">
      <alignment horizontal="left" vertical="center" textRotation="60" wrapText="1"/>
      <protection/>
    </xf>
    <xf numFmtId="0" fontId="2" fillId="2" borderId="5" xfId="0" applyFont="1" applyFill="1" applyBorder="1" applyAlignment="1">
      <alignment horizontal="left" vertical="center" textRotation="60" wrapText="1"/>
    </xf>
    <xf numFmtId="0" fontId="2" fillId="2" borderId="6" xfId="0" applyFont="1" applyFill="1" applyBorder="1" applyAlignment="1">
      <alignment horizontal="left" vertical="center" textRotation="60" wrapText="1"/>
    </xf>
    <xf numFmtId="0" fontId="2" fillId="2" borderId="7" xfId="0" applyFont="1" applyFill="1" applyBorder="1" applyAlignment="1">
      <alignment horizontal="left" vertical="center" textRotation="60" wrapText="1"/>
    </xf>
    <xf numFmtId="165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2" fontId="3" fillId="0" borderId="1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2" fontId="3" fillId="0" borderId="3" xfId="0" applyNumberFormat="1" applyFont="1" applyBorder="1" applyAlignment="1" applyProtection="1">
      <alignment horizontal="left"/>
      <protection locked="0"/>
    </xf>
    <xf numFmtId="2" fontId="3" fillId="0" borderId="1" xfId="0" applyNumberFormat="1" applyFont="1" applyBorder="1" applyAlignment="1">
      <alignment horizontal="left"/>
    </xf>
    <xf numFmtId="2" fontId="2" fillId="2" borderId="4" xfId="0" applyNumberFormat="1" applyFont="1" applyFill="1" applyBorder="1" applyAlignment="1">
      <alignment horizontal="left"/>
    </xf>
    <xf numFmtId="2" fontId="3" fillId="0" borderId="3" xfId="0" applyNumberFormat="1" applyFont="1" applyBorder="1" applyAlignment="1" applyProtection="1">
      <alignment horizontal="left"/>
      <protection/>
    </xf>
    <xf numFmtId="2" fontId="3" fillId="0" borderId="5" xfId="0" applyNumberFormat="1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167" fontId="16" fillId="0" borderId="1" xfId="0" applyNumberFormat="1" applyFont="1" applyBorder="1" applyAlignment="1" applyProtection="1">
      <alignment horizontal="right"/>
      <protection locked="0"/>
    </xf>
    <xf numFmtId="0" fontId="16" fillId="0" borderId="1" xfId="0" applyFont="1" applyBorder="1" applyAlignment="1" applyProtection="1">
      <alignment/>
      <protection locked="0"/>
    </xf>
    <xf numFmtId="165" fontId="16" fillId="0" borderId="1" xfId="0" applyNumberFormat="1" applyFont="1" applyBorder="1" applyAlignment="1" applyProtection="1">
      <alignment horizontal="left"/>
      <protection locked="0"/>
    </xf>
    <xf numFmtId="164" fontId="16" fillId="0" borderId="1" xfId="0" applyNumberFormat="1" applyFont="1" applyBorder="1" applyAlignment="1" applyProtection="1">
      <alignment horizontal="left"/>
      <protection locked="0"/>
    </xf>
    <xf numFmtId="2" fontId="16" fillId="0" borderId="1" xfId="0" applyNumberFormat="1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2" fontId="16" fillId="0" borderId="3" xfId="0" applyNumberFormat="1" applyFont="1" applyBorder="1" applyAlignment="1" applyProtection="1">
      <alignment horizontal="left"/>
      <protection locked="0"/>
    </xf>
    <xf numFmtId="2" fontId="16" fillId="0" borderId="1" xfId="0" applyNumberFormat="1" applyFont="1" applyBorder="1" applyAlignment="1">
      <alignment horizontal="left"/>
    </xf>
    <xf numFmtId="2" fontId="17" fillId="2" borderId="4" xfId="0" applyNumberFormat="1" applyFont="1" applyFill="1" applyBorder="1" applyAlignment="1">
      <alignment horizontal="left"/>
    </xf>
    <xf numFmtId="2" fontId="17" fillId="2" borderId="4" xfId="0" applyNumberFormat="1" applyFont="1" applyFill="1" applyBorder="1" applyAlignment="1" applyProtection="1">
      <alignment horizontal="left"/>
      <protection/>
    </xf>
    <xf numFmtId="2" fontId="16" fillId="0" borderId="3" xfId="0" applyNumberFormat="1" applyFont="1" applyBorder="1" applyAlignment="1" applyProtection="1">
      <alignment horizontal="left"/>
      <protection/>
    </xf>
    <xf numFmtId="2" fontId="16" fillId="0" borderId="5" xfId="0" applyNumberFormat="1" applyFont="1" applyBorder="1" applyAlignment="1">
      <alignment horizontal="left"/>
    </xf>
    <xf numFmtId="2" fontId="16" fillId="0" borderId="6" xfId="0" applyNumberFormat="1" applyFont="1" applyBorder="1" applyAlignment="1">
      <alignment horizontal="left"/>
    </xf>
    <xf numFmtId="164" fontId="16" fillId="0" borderId="7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2" fontId="16" fillId="0" borderId="1" xfId="0" applyNumberFormat="1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167" fontId="9" fillId="0" borderId="1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"/>
  <sheetViews>
    <sheetView workbookViewId="0" topLeftCell="A1">
      <selection activeCell="I26" sqref="I26"/>
    </sheetView>
  </sheetViews>
  <sheetFormatPr defaultColWidth="8.88671875" defaultRowHeight="16.5"/>
  <cols>
    <col min="1" max="1" width="18.99609375" style="0" customWidth="1"/>
    <col min="2" max="2" width="0" style="0" hidden="1" customWidth="1"/>
    <col min="3" max="3" width="5.4453125" style="49" customWidth="1"/>
    <col min="4" max="4" width="0" style="49" hidden="1" customWidth="1"/>
    <col min="5" max="5" width="10.6640625" style="49" customWidth="1"/>
    <col min="6" max="7" width="0" style="49" hidden="1" customWidth="1"/>
    <col min="8" max="8" width="6.88671875" style="49" customWidth="1"/>
    <col min="9" max="9" width="6.21484375" style="49" customWidth="1"/>
    <col min="10" max="21" width="0" style="49" hidden="1" customWidth="1"/>
    <col min="22" max="22" width="8.88671875" style="49" customWidth="1"/>
    <col min="23" max="34" width="0" style="49" hidden="1" customWidth="1"/>
    <col min="35" max="35" width="8.88671875" style="49" customWidth="1"/>
    <col min="36" max="48" width="0" style="49" hidden="1" customWidth="1"/>
    <col min="49" max="67" width="8.88671875" style="49" customWidth="1"/>
  </cols>
  <sheetData>
    <row r="1" spans="1:53" ht="68.25" customHeight="1">
      <c r="A1" s="2" t="s">
        <v>2</v>
      </c>
      <c r="B1" s="53" t="s">
        <v>0</v>
      </c>
      <c r="C1" s="73" t="s">
        <v>3</v>
      </c>
      <c r="D1" s="73" t="s">
        <v>4</v>
      </c>
      <c r="E1" s="73" t="s">
        <v>31</v>
      </c>
      <c r="F1" s="74" t="s">
        <v>1</v>
      </c>
      <c r="G1" s="75" t="s">
        <v>30</v>
      </c>
      <c r="H1" s="76" t="s">
        <v>5</v>
      </c>
      <c r="I1" s="77" t="s">
        <v>6</v>
      </c>
      <c r="J1" s="78" t="s">
        <v>7</v>
      </c>
      <c r="K1" s="73" t="s">
        <v>8</v>
      </c>
      <c r="L1" s="79" t="s">
        <v>9</v>
      </c>
      <c r="M1" s="76" t="s">
        <v>10</v>
      </c>
      <c r="N1" s="73" t="s">
        <v>8</v>
      </c>
      <c r="O1" s="79" t="s">
        <v>9</v>
      </c>
      <c r="P1" s="73" t="s">
        <v>11</v>
      </c>
      <c r="Q1" s="73" t="s">
        <v>8</v>
      </c>
      <c r="R1" s="79" t="s">
        <v>9</v>
      </c>
      <c r="S1" s="73" t="s">
        <v>12</v>
      </c>
      <c r="T1" s="73" t="s">
        <v>8</v>
      </c>
      <c r="U1" s="79" t="s">
        <v>9</v>
      </c>
      <c r="V1" s="80" t="s">
        <v>13</v>
      </c>
      <c r="W1" s="78" t="s">
        <v>14</v>
      </c>
      <c r="X1" s="73" t="s">
        <v>8</v>
      </c>
      <c r="Y1" s="79" t="s">
        <v>9</v>
      </c>
      <c r="Z1" s="73" t="s">
        <v>15</v>
      </c>
      <c r="AA1" s="73" t="s">
        <v>8</v>
      </c>
      <c r="AB1" s="79" t="s">
        <v>9</v>
      </c>
      <c r="AC1" s="73" t="s">
        <v>16</v>
      </c>
      <c r="AD1" s="73" t="s">
        <v>8</v>
      </c>
      <c r="AE1" s="79" t="s">
        <v>9</v>
      </c>
      <c r="AF1" s="73" t="s">
        <v>17</v>
      </c>
      <c r="AG1" s="73" t="s">
        <v>8</v>
      </c>
      <c r="AH1" s="79" t="s">
        <v>9</v>
      </c>
      <c r="AI1" s="80" t="s">
        <v>18</v>
      </c>
      <c r="AJ1" s="81" t="s">
        <v>19</v>
      </c>
      <c r="AK1" s="73" t="s">
        <v>20</v>
      </c>
      <c r="AL1" s="73" t="s">
        <v>8</v>
      </c>
      <c r="AM1" s="79" t="s">
        <v>9</v>
      </c>
      <c r="AN1" s="73" t="s">
        <v>21</v>
      </c>
      <c r="AO1" s="73" t="s">
        <v>8</v>
      </c>
      <c r="AP1" s="79" t="s">
        <v>9</v>
      </c>
      <c r="AQ1" s="73" t="s">
        <v>22</v>
      </c>
      <c r="AR1" s="73" t="s">
        <v>8</v>
      </c>
      <c r="AS1" s="79" t="s">
        <v>9</v>
      </c>
      <c r="AT1" s="73" t="s">
        <v>23</v>
      </c>
      <c r="AU1" s="73" t="s">
        <v>8</v>
      </c>
      <c r="AV1" s="79" t="s">
        <v>9</v>
      </c>
      <c r="AW1" s="80" t="s">
        <v>24</v>
      </c>
      <c r="AX1" s="82" t="s">
        <v>25</v>
      </c>
      <c r="AY1" s="83" t="s">
        <v>26</v>
      </c>
      <c r="AZ1" s="84" t="s">
        <v>27</v>
      </c>
      <c r="BA1" s="79" t="s">
        <v>28</v>
      </c>
    </row>
    <row r="2" spans="1:53" ht="16.5">
      <c r="A2" s="1" t="s">
        <v>84</v>
      </c>
      <c r="B2" s="55">
        <v>32077</v>
      </c>
      <c r="C2" s="54">
        <v>19</v>
      </c>
      <c r="D2" s="54">
        <v>2</v>
      </c>
      <c r="E2" s="54" t="s">
        <v>85</v>
      </c>
      <c r="F2" s="85">
        <v>0.55065</v>
      </c>
      <c r="G2" s="86">
        <v>1</v>
      </c>
      <c r="H2" s="87">
        <v>120.3</v>
      </c>
      <c r="I2" s="88">
        <v>275</v>
      </c>
      <c r="J2" s="89"/>
      <c r="K2" s="54"/>
      <c r="L2" s="90">
        <f aca="true" t="shared" si="0" ref="L2:L25">IF(K2&gt;0,0,J2)</f>
        <v>0</v>
      </c>
      <c r="M2" s="87"/>
      <c r="N2" s="54"/>
      <c r="O2" s="90">
        <f aca="true" t="shared" si="1" ref="O2:O25">IF(N2&gt;0,0,M2)</f>
        <v>0</v>
      </c>
      <c r="P2" s="87"/>
      <c r="Q2" s="54"/>
      <c r="R2" s="90">
        <f aca="true" t="shared" si="2" ref="R2:R25">IF(Q2&gt;0,0,P2)</f>
        <v>0</v>
      </c>
      <c r="S2" s="87"/>
      <c r="T2" s="54"/>
      <c r="U2" s="90">
        <f aca="true" t="shared" si="3" ref="U2:U25">IF(T2&gt;0,0,S2)</f>
        <v>0</v>
      </c>
      <c r="V2" s="91"/>
      <c r="W2" s="89">
        <v>257.5</v>
      </c>
      <c r="X2" s="54"/>
      <c r="Y2" s="90">
        <f aca="true" t="shared" si="4" ref="Y2:Y25">IF(X2&gt;0,0,W2)</f>
        <v>257.5</v>
      </c>
      <c r="Z2" s="87">
        <v>305</v>
      </c>
      <c r="AA2" s="54" t="s">
        <v>43</v>
      </c>
      <c r="AB2" s="90">
        <f aca="true" t="shared" si="5" ref="AB2:AB25">IF(AA2&gt;0,0,Z2)</f>
        <v>0</v>
      </c>
      <c r="AC2" s="87">
        <v>305</v>
      </c>
      <c r="AD2" s="54" t="s">
        <v>43</v>
      </c>
      <c r="AE2" s="90">
        <f aca="true" t="shared" si="6" ref="AE2:AE25">IF(AD2&gt;0,0,AC2)</f>
        <v>0</v>
      </c>
      <c r="AF2" s="87"/>
      <c r="AG2" s="54"/>
      <c r="AH2" s="90">
        <f aca="true" t="shared" si="7" ref="AH2:AH25">IF(AG2&gt;0,0,AF2)</f>
        <v>0</v>
      </c>
      <c r="AI2" s="91">
        <f aca="true" t="shared" si="8" ref="AI2:AI25">MAX(Y2,AB2,AE2)</f>
        <v>257.5</v>
      </c>
      <c r="AJ2" s="92">
        <f aca="true" t="shared" si="9" ref="AJ2:AJ25">V2+AI2</f>
        <v>257.5</v>
      </c>
      <c r="AK2" s="87"/>
      <c r="AL2" s="54"/>
      <c r="AM2" s="90">
        <f aca="true" t="shared" si="10" ref="AM2:AM25">IF(AL2&gt;0,0,AK2)</f>
        <v>0</v>
      </c>
      <c r="AN2" s="87"/>
      <c r="AO2" s="54"/>
      <c r="AP2" s="90">
        <f aca="true" t="shared" si="11" ref="AP2:AP25">IF(AO2&gt;0,0,AN2)</f>
        <v>0</v>
      </c>
      <c r="AQ2" s="87"/>
      <c r="AR2" s="54"/>
      <c r="AS2" s="90">
        <f aca="true" t="shared" si="12" ref="AS2:AS25">IF(AR2&gt;0,0,AQ2)</f>
        <v>0</v>
      </c>
      <c r="AT2" s="87"/>
      <c r="AU2" s="54"/>
      <c r="AV2" s="90">
        <f aca="true" t="shared" si="13" ref="AV2:AV25">IF(AU2&gt;0,0,AT2)</f>
        <v>0</v>
      </c>
      <c r="AW2" s="91"/>
      <c r="AX2" s="93">
        <f aca="true" t="shared" si="14" ref="AX2:AX25">(AW2+AI2+V2)</f>
        <v>257.5</v>
      </c>
      <c r="AY2" s="94">
        <f aca="true" t="shared" si="15" ref="AY2:AY25">(F2*G2*AX2)</f>
        <v>141.792375</v>
      </c>
      <c r="AZ2" s="95">
        <f aca="true" t="shared" si="16" ref="AZ2:AZ25">(AX2*2.2046)</f>
        <v>567.6845000000001</v>
      </c>
      <c r="BA2" s="96">
        <v>1</v>
      </c>
    </row>
    <row r="3" spans="1:53" ht="16.5">
      <c r="A3" s="1" t="s">
        <v>88</v>
      </c>
      <c r="B3" s="55"/>
      <c r="C3" s="54">
        <v>15</v>
      </c>
      <c r="D3" s="54">
        <v>1</v>
      </c>
      <c r="E3" s="54" t="s">
        <v>87</v>
      </c>
      <c r="F3" s="85">
        <v>0.85965</v>
      </c>
      <c r="G3" s="86">
        <v>1</v>
      </c>
      <c r="H3" s="87">
        <v>58.1</v>
      </c>
      <c r="I3" s="88">
        <v>132</v>
      </c>
      <c r="J3" s="89">
        <v>115</v>
      </c>
      <c r="K3" s="54"/>
      <c r="L3" s="90">
        <f t="shared" si="0"/>
        <v>115</v>
      </c>
      <c r="M3" s="87">
        <v>122.5</v>
      </c>
      <c r="N3" s="54"/>
      <c r="O3" s="90">
        <f t="shared" si="1"/>
        <v>122.5</v>
      </c>
      <c r="P3" s="87">
        <v>137.5</v>
      </c>
      <c r="Q3" s="54" t="s">
        <v>43</v>
      </c>
      <c r="R3" s="90">
        <f t="shared" si="2"/>
        <v>0</v>
      </c>
      <c r="S3" s="87"/>
      <c r="T3" s="54"/>
      <c r="U3" s="90">
        <f t="shared" si="3"/>
        <v>0</v>
      </c>
      <c r="V3" s="91">
        <f aca="true" t="shared" si="17" ref="V3:V11">IF(COUNT(K3,N3)&gt;2,"out",MAX(L3,O3,R3))</f>
        <v>122.5</v>
      </c>
      <c r="W3" s="89">
        <v>70</v>
      </c>
      <c r="X3" s="54"/>
      <c r="Y3" s="90">
        <f t="shared" si="4"/>
        <v>70</v>
      </c>
      <c r="Z3" s="87">
        <v>77.5</v>
      </c>
      <c r="AA3" s="54" t="s">
        <v>43</v>
      </c>
      <c r="AB3" s="90">
        <f t="shared" si="5"/>
        <v>0</v>
      </c>
      <c r="AC3" s="87">
        <v>82.5</v>
      </c>
      <c r="AD3" s="54"/>
      <c r="AE3" s="90">
        <f t="shared" si="6"/>
        <v>82.5</v>
      </c>
      <c r="AF3" s="87"/>
      <c r="AG3" s="54"/>
      <c r="AH3" s="90">
        <f t="shared" si="7"/>
        <v>0</v>
      </c>
      <c r="AI3" s="91">
        <f t="shared" si="8"/>
        <v>82.5</v>
      </c>
      <c r="AJ3" s="92">
        <f t="shared" si="9"/>
        <v>205</v>
      </c>
      <c r="AK3" s="87">
        <v>102.5</v>
      </c>
      <c r="AL3" s="54"/>
      <c r="AM3" s="90">
        <f t="shared" si="10"/>
        <v>102.5</v>
      </c>
      <c r="AN3" s="87">
        <v>112.5</v>
      </c>
      <c r="AO3" s="54"/>
      <c r="AP3" s="90">
        <f t="shared" si="11"/>
        <v>112.5</v>
      </c>
      <c r="AQ3" s="87">
        <v>122.5</v>
      </c>
      <c r="AR3" s="54"/>
      <c r="AS3" s="90">
        <f t="shared" si="12"/>
        <v>122.5</v>
      </c>
      <c r="AT3" s="87"/>
      <c r="AU3" s="54"/>
      <c r="AV3" s="90">
        <f t="shared" si="13"/>
        <v>0</v>
      </c>
      <c r="AW3" s="91">
        <f aca="true" t="shared" si="18" ref="AW3:AW25">MAX(AM3,AP3,AS3)</f>
        <v>122.5</v>
      </c>
      <c r="AX3" s="93">
        <f t="shared" si="14"/>
        <v>327.5</v>
      </c>
      <c r="AY3" s="94">
        <f t="shared" si="15"/>
        <v>281.535375</v>
      </c>
      <c r="AZ3" s="95">
        <f t="shared" si="16"/>
        <v>722.0065000000001</v>
      </c>
      <c r="BA3" s="96">
        <v>1</v>
      </c>
    </row>
    <row r="4" spans="1:53" ht="16.5">
      <c r="A4" s="54" t="s">
        <v>89</v>
      </c>
      <c r="B4" s="55"/>
      <c r="C4" s="54">
        <v>16</v>
      </c>
      <c r="D4" s="54">
        <v>1</v>
      </c>
      <c r="E4" s="54" t="s">
        <v>87</v>
      </c>
      <c r="F4" s="85">
        <v>0.759</v>
      </c>
      <c r="G4" s="86">
        <v>1</v>
      </c>
      <c r="H4" s="87">
        <v>66.4</v>
      </c>
      <c r="I4" s="88">
        <v>148</v>
      </c>
      <c r="J4" s="89">
        <v>107.5</v>
      </c>
      <c r="K4" s="54"/>
      <c r="L4" s="90">
        <f t="shared" si="0"/>
        <v>107.5</v>
      </c>
      <c r="M4" s="87">
        <v>120</v>
      </c>
      <c r="N4" s="54"/>
      <c r="O4" s="90">
        <f t="shared" si="1"/>
        <v>120</v>
      </c>
      <c r="P4" s="87">
        <v>145</v>
      </c>
      <c r="Q4" s="54" t="s">
        <v>43</v>
      </c>
      <c r="R4" s="90">
        <f t="shared" si="2"/>
        <v>0</v>
      </c>
      <c r="S4" s="87"/>
      <c r="T4" s="54"/>
      <c r="U4" s="90">
        <f t="shared" si="3"/>
        <v>0</v>
      </c>
      <c r="V4" s="91">
        <f t="shared" si="17"/>
        <v>120</v>
      </c>
      <c r="W4" s="89">
        <v>92.5</v>
      </c>
      <c r="X4" s="54"/>
      <c r="Y4" s="90">
        <f t="shared" si="4"/>
        <v>92.5</v>
      </c>
      <c r="Z4" s="87">
        <v>110</v>
      </c>
      <c r="AA4" s="54"/>
      <c r="AB4" s="90">
        <f t="shared" si="5"/>
        <v>110</v>
      </c>
      <c r="AC4" s="87">
        <v>120</v>
      </c>
      <c r="AD4" s="54"/>
      <c r="AE4" s="90">
        <f t="shared" si="6"/>
        <v>120</v>
      </c>
      <c r="AF4" s="87"/>
      <c r="AG4" s="54"/>
      <c r="AH4" s="90">
        <f t="shared" si="7"/>
        <v>0</v>
      </c>
      <c r="AI4" s="91">
        <f t="shared" si="8"/>
        <v>120</v>
      </c>
      <c r="AJ4" s="92">
        <f t="shared" si="9"/>
        <v>240</v>
      </c>
      <c r="AK4" s="87">
        <v>142.5</v>
      </c>
      <c r="AL4" s="54"/>
      <c r="AM4" s="90">
        <f t="shared" si="10"/>
        <v>142.5</v>
      </c>
      <c r="AN4" s="87">
        <v>157.7</v>
      </c>
      <c r="AO4" s="54"/>
      <c r="AP4" s="90">
        <f t="shared" si="11"/>
        <v>157.7</v>
      </c>
      <c r="AQ4" s="87">
        <v>165</v>
      </c>
      <c r="AR4" s="54"/>
      <c r="AS4" s="90">
        <f t="shared" si="12"/>
        <v>165</v>
      </c>
      <c r="AT4" s="87"/>
      <c r="AU4" s="54"/>
      <c r="AV4" s="90">
        <f t="shared" si="13"/>
        <v>0</v>
      </c>
      <c r="AW4" s="91">
        <f t="shared" si="18"/>
        <v>165</v>
      </c>
      <c r="AX4" s="93">
        <f t="shared" si="14"/>
        <v>405</v>
      </c>
      <c r="AY4" s="94">
        <f t="shared" si="15"/>
        <v>307.395</v>
      </c>
      <c r="AZ4" s="95">
        <f t="shared" si="16"/>
        <v>892.863</v>
      </c>
      <c r="BA4" s="96">
        <v>1</v>
      </c>
    </row>
    <row r="5" spans="1:53" ht="16.5">
      <c r="A5" s="1" t="s">
        <v>86</v>
      </c>
      <c r="B5" s="55"/>
      <c r="C5" s="54">
        <v>15</v>
      </c>
      <c r="D5" s="54">
        <v>1</v>
      </c>
      <c r="E5" s="54" t="s">
        <v>87</v>
      </c>
      <c r="F5" s="85">
        <v>0.68515</v>
      </c>
      <c r="G5" s="86">
        <v>1</v>
      </c>
      <c r="H5" s="87">
        <v>75.5</v>
      </c>
      <c r="I5" s="88">
        <v>165</v>
      </c>
      <c r="J5" s="89">
        <v>127.5</v>
      </c>
      <c r="K5" s="54"/>
      <c r="L5" s="90">
        <f t="shared" si="0"/>
        <v>127.5</v>
      </c>
      <c r="M5" s="87">
        <v>137.5</v>
      </c>
      <c r="N5" s="54"/>
      <c r="O5" s="90">
        <f t="shared" si="1"/>
        <v>137.5</v>
      </c>
      <c r="P5" s="87">
        <v>150</v>
      </c>
      <c r="Q5" s="54"/>
      <c r="R5" s="90">
        <f t="shared" si="2"/>
        <v>150</v>
      </c>
      <c r="S5" s="87"/>
      <c r="T5" s="54"/>
      <c r="U5" s="90">
        <f t="shared" si="3"/>
        <v>0</v>
      </c>
      <c r="V5" s="91">
        <f t="shared" si="17"/>
        <v>150</v>
      </c>
      <c r="W5" s="89">
        <v>62.5</v>
      </c>
      <c r="X5" s="54"/>
      <c r="Y5" s="90">
        <f t="shared" si="4"/>
        <v>62.5</v>
      </c>
      <c r="Z5" s="87">
        <v>67.5</v>
      </c>
      <c r="AA5" s="54"/>
      <c r="AB5" s="90">
        <f t="shared" si="5"/>
        <v>67.5</v>
      </c>
      <c r="AC5" s="87">
        <v>75</v>
      </c>
      <c r="AD5" s="54" t="s">
        <v>43</v>
      </c>
      <c r="AE5" s="90">
        <f t="shared" si="6"/>
        <v>0</v>
      </c>
      <c r="AF5" s="87"/>
      <c r="AG5" s="54"/>
      <c r="AH5" s="90">
        <f t="shared" si="7"/>
        <v>0</v>
      </c>
      <c r="AI5" s="91">
        <f t="shared" si="8"/>
        <v>67.5</v>
      </c>
      <c r="AJ5" s="92">
        <f t="shared" si="9"/>
        <v>217.5</v>
      </c>
      <c r="AK5" s="87">
        <v>125</v>
      </c>
      <c r="AL5" s="54"/>
      <c r="AM5" s="90">
        <f t="shared" si="10"/>
        <v>125</v>
      </c>
      <c r="AN5" s="87">
        <v>142.5</v>
      </c>
      <c r="AO5" s="54"/>
      <c r="AP5" s="90">
        <f t="shared" si="11"/>
        <v>142.5</v>
      </c>
      <c r="AQ5" s="87">
        <v>157.5</v>
      </c>
      <c r="AR5" s="54" t="s">
        <v>43</v>
      </c>
      <c r="AS5" s="90">
        <f t="shared" si="12"/>
        <v>0</v>
      </c>
      <c r="AT5" s="87"/>
      <c r="AU5" s="54"/>
      <c r="AV5" s="90">
        <f t="shared" si="13"/>
        <v>0</v>
      </c>
      <c r="AW5" s="91">
        <f t="shared" si="18"/>
        <v>142.5</v>
      </c>
      <c r="AX5" s="93">
        <f t="shared" si="14"/>
        <v>360</v>
      </c>
      <c r="AY5" s="94">
        <f t="shared" si="15"/>
        <v>246.65400000000002</v>
      </c>
      <c r="AZ5" s="95">
        <f t="shared" si="16"/>
        <v>793.6560000000001</v>
      </c>
      <c r="BA5" s="96">
        <v>1</v>
      </c>
    </row>
    <row r="6" spans="1:53" ht="16.5">
      <c r="A6" s="1" t="s">
        <v>90</v>
      </c>
      <c r="B6" s="55">
        <v>33702</v>
      </c>
      <c r="C6" s="54">
        <v>15</v>
      </c>
      <c r="D6" s="54">
        <v>2</v>
      </c>
      <c r="E6" s="54" t="s">
        <v>87</v>
      </c>
      <c r="F6" s="85">
        <v>0.65505</v>
      </c>
      <c r="G6" s="86">
        <v>1</v>
      </c>
      <c r="H6" s="87">
        <v>80.5</v>
      </c>
      <c r="I6" s="88">
        <v>181</v>
      </c>
      <c r="J6" s="87">
        <v>232.5</v>
      </c>
      <c r="K6" s="54"/>
      <c r="L6" s="90">
        <f t="shared" si="0"/>
        <v>232.5</v>
      </c>
      <c r="M6" s="87">
        <v>245</v>
      </c>
      <c r="N6" s="54" t="s">
        <v>43</v>
      </c>
      <c r="O6" s="90">
        <f t="shared" si="1"/>
        <v>0</v>
      </c>
      <c r="P6" s="87">
        <v>250</v>
      </c>
      <c r="Q6" s="54" t="s">
        <v>43</v>
      </c>
      <c r="R6" s="90">
        <f t="shared" si="2"/>
        <v>0</v>
      </c>
      <c r="S6" s="87"/>
      <c r="T6" s="54"/>
      <c r="U6" s="90">
        <f t="shared" si="3"/>
        <v>0</v>
      </c>
      <c r="V6" s="91">
        <f t="shared" si="17"/>
        <v>232.5</v>
      </c>
      <c r="W6" s="89">
        <v>97.5</v>
      </c>
      <c r="X6" s="54"/>
      <c r="Y6" s="90">
        <f t="shared" si="4"/>
        <v>97.5</v>
      </c>
      <c r="Z6" s="87">
        <v>110</v>
      </c>
      <c r="AA6" s="54" t="s">
        <v>43</v>
      </c>
      <c r="AB6" s="90">
        <f t="shared" si="5"/>
        <v>0</v>
      </c>
      <c r="AC6" s="87">
        <v>115</v>
      </c>
      <c r="AD6" s="54"/>
      <c r="AE6" s="90">
        <f t="shared" si="6"/>
        <v>115</v>
      </c>
      <c r="AF6" s="87"/>
      <c r="AG6" s="54"/>
      <c r="AH6" s="90">
        <f t="shared" si="7"/>
        <v>0</v>
      </c>
      <c r="AI6" s="91">
        <f t="shared" si="8"/>
        <v>115</v>
      </c>
      <c r="AJ6" s="92">
        <f t="shared" si="9"/>
        <v>347.5</v>
      </c>
      <c r="AK6" s="87">
        <v>195</v>
      </c>
      <c r="AL6" s="54"/>
      <c r="AM6" s="90">
        <f t="shared" si="10"/>
        <v>195</v>
      </c>
      <c r="AN6" s="87">
        <v>217.5</v>
      </c>
      <c r="AO6" s="54"/>
      <c r="AP6" s="90">
        <f t="shared" si="11"/>
        <v>217.5</v>
      </c>
      <c r="AQ6" s="87">
        <v>227.5</v>
      </c>
      <c r="AR6" s="54" t="s">
        <v>43</v>
      </c>
      <c r="AS6" s="90">
        <f t="shared" si="12"/>
        <v>0</v>
      </c>
      <c r="AT6" s="87"/>
      <c r="AU6" s="54"/>
      <c r="AV6" s="90">
        <f t="shared" si="13"/>
        <v>0</v>
      </c>
      <c r="AW6" s="91">
        <f t="shared" si="18"/>
        <v>217.5</v>
      </c>
      <c r="AX6" s="93">
        <f t="shared" si="14"/>
        <v>565</v>
      </c>
      <c r="AY6" s="94">
        <f t="shared" si="15"/>
        <v>370.10325</v>
      </c>
      <c r="AZ6" s="95">
        <f t="shared" si="16"/>
        <v>1245.5990000000002</v>
      </c>
      <c r="BA6" s="96">
        <v>1</v>
      </c>
    </row>
    <row r="7" spans="1:53" ht="16.5">
      <c r="A7" s="1" t="s">
        <v>93</v>
      </c>
      <c r="B7" s="55">
        <v>33100</v>
      </c>
      <c r="C7" s="54">
        <v>16</v>
      </c>
      <c r="D7" s="54">
        <v>1</v>
      </c>
      <c r="E7" s="54" t="s">
        <v>92</v>
      </c>
      <c r="F7" s="85">
        <v>0.8342</v>
      </c>
      <c r="G7" s="86">
        <v>1</v>
      </c>
      <c r="H7" s="87">
        <v>59.9</v>
      </c>
      <c r="I7" s="88">
        <v>132</v>
      </c>
      <c r="J7" s="87">
        <v>137.5</v>
      </c>
      <c r="K7" s="54"/>
      <c r="L7" s="90">
        <f t="shared" si="0"/>
        <v>137.5</v>
      </c>
      <c r="M7" s="87">
        <v>150</v>
      </c>
      <c r="N7" s="54"/>
      <c r="O7" s="90">
        <f t="shared" si="1"/>
        <v>150</v>
      </c>
      <c r="P7" s="87">
        <v>157.5</v>
      </c>
      <c r="Q7" s="54"/>
      <c r="R7" s="90">
        <f t="shared" si="2"/>
        <v>157.5</v>
      </c>
      <c r="S7" s="87"/>
      <c r="T7" s="54"/>
      <c r="U7" s="90">
        <f t="shared" si="3"/>
        <v>0</v>
      </c>
      <c r="V7" s="91">
        <f t="shared" si="17"/>
        <v>157.5</v>
      </c>
      <c r="W7" s="89">
        <v>95</v>
      </c>
      <c r="X7" s="54"/>
      <c r="Y7" s="90">
        <f t="shared" si="4"/>
        <v>95</v>
      </c>
      <c r="Z7" s="87">
        <v>102.5</v>
      </c>
      <c r="AA7" s="54"/>
      <c r="AB7" s="90">
        <f t="shared" si="5"/>
        <v>102.5</v>
      </c>
      <c r="AC7" s="87">
        <v>107.5</v>
      </c>
      <c r="AD7" s="54"/>
      <c r="AE7" s="90">
        <f t="shared" si="6"/>
        <v>107.5</v>
      </c>
      <c r="AF7" s="87">
        <v>112.5</v>
      </c>
      <c r="AG7" s="54"/>
      <c r="AH7" s="90">
        <f t="shared" si="7"/>
        <v>112.5</v>
      </c>
      <c r="AI7" s="91">
        <f t="shared" si="8"/>
        <v>107.5</v>
      </c>
      <c r="AJ7" s="92">
        <f t="shared" si="9"/>
        <v>265</v>
      </c>
      <c r="AK7" s="87">
        <v>160</v>
      </c>
      <c r="AL7" s="54"/>
      <c r="AM7" s="90">
        <f t="shared" si="10"/>
        <v>160</v>
      </c>
      <c r="AN7" s="87">
        <v>175</v>
      </c>
      <c r="AO7" s="54"/>
      <c r="AP7" s="90">
        <f t="shared" si="11"/>
        <v>175</v>
      </c>
      <c r="AQ7" s="87">
        <v>185</v>
      </c>
      <c r="AR7" s="54" t="s">
        <v>43</v>
      </c>
      <c r="AS7" s="90">
        <f t="shared" si="12"/>
        <v>0</v>
      </c>
      <c r="AT7" s="87"/>
      <c r="AU7" s="54"/>
      <c r="AV7" s="90">
        <f t="shared" si="13"/>
        <v>0</v>
      </c>
      <c r="AW7" s="91">
        <f t="shared" si="18"/>
        <v>175</v>
      </c>
      <c r="AX7" s="93">
        <f t="shared" si="14"/>
        <v>440</v>
      </c>
      <c r="AY7" s="94">
        <f t="shared" si="15"/>
        <v>367.048</v>
      </c>
      <c r="AZ7" s="95">
        <f t="shared" si="16"/>
        <v>970.024</v>
      </c>
      <c r="BA7" s="96">
        <v>1</v>
      </c>
    </row>
    <row r="8" spans="1:53" ht="16.5">
      <c r="A8" s="1" t="s">
        <v>95</v>
      </c>
      <c r="B8" s="55">
        <v>32764</v>
      </c>
      <c r="C8" s="54">
        <v>17</v>
      </c>
      <c r="D8" s="54">
        <v>2</v>
      </c>
      <c r="E8" s="54" t="s">
        <v>92</v>
      </c>
      <c r="F8" s="85">
        <v>0.7908</v>
      </c>
      <c r="G8" s="86">
        <v>1</v>
      </c>
      <c r="H8" s="87">
        <v>63.4</v>
      </c>
      <c r="I8" s="88">
        <v>148</v>
      </c>
      <c r="J8" s="87">
        <v>175</v>
      </c>
      <c r="K8" s="54"/>
      <c r="L8" s="90">
        <f t="shared" si="0"/>
        <v>175</v>
      </c>
      <c r="M8" s="87">
        <v>192.5</v>
      </c>
      <c r="N8" s="54"/>
      <c r="O8" s="90">
        <f t="shared" si="1"/>
        <v>192.5</v>
      </c>
      <c r="P8" s="87">
        <v>205</v>
      </c>
      <c r="Q8" s="54"/>
      <c r="R8" s="90">
        <f t="shared" si="2"/>
        <v>205</v>
      </c>
      <c r="S8" s="87"/>
      <c r="T8" s="54"/>
      <c r="U8" s="90">
        <f t="shared" si="3"/>
        <v>0</v>
      </c>
      <c r="V8" s="91">
        <f t="shared" si="17"/>
        <v>205</v>
      </c>
      <c r="W8" s="89">
        <v>102.5</v>
      </c>
      <c r="X8" s="54"/>
      <c r="Y8" s="90">
        <f t="shared" si="4"/>
        <v>102.5</v>
      </c>
      <c r="Z8" s="87">
        <v>112.5</v>
      </c>
      <c r="AA8" s="54" t="s">
        <v>43</v>
      </c>
      <c r="AB8" s="90">
        <f t="shared" si="5"/>
        <v>0</v>
      </c>
      <c r="AC8" s="87">
        <v>112.5</v>
      </c>
      <c r="AD8" s="54" t="s">
        <v>43</v>
      </c>
      <c r="AE8" s="90">
        <f t="shared" si="6"/>
        <v>0</v>
      </c>
      <c r="AF8" s="87"/>
      <c r="AG8" s="54"/>
      <c r="AH8" s="90">
        <f t="shared" si="7"/>
        <v>0</v>
      </c>
      <c r="AI8" s="91">
        <f t="shared" si="8"/>
        <v>102.5</v>
      </c>
      <c r="AJ8" s="92">
        <f t="shared" si="9"/>
        <v>307.5</v>
      </c>
      <c r="AK8" s="87">
        <v>180</v>
      </c>
      <c r="AL8" s="54"/>
      <c r="AM8" s="90">
        <f t="shared" si="10"/>
        <v>180</v>
      </c>
      <c r="AN8" s="87">
        <v>195</v>
      </c>
      <c r="AO8" s="54"/>
      <c r="AP8" s="90">
        <f t="shared" si="11"/>
        <v>195</v>
      </c>
      <c r="AQ8" s="87">
        <v>205</v>
      </c>
      <c r="AR8" s="54" t="s">
        <v>43</v>
      </c>
      <c r="AS8" s="90">
        <f t="shared" si="12"/>
        <v>0</v>
      </c>
      <c r="AT8" s="87"/>
      <c r="AU8" s="54"/>
      <c r="AV8" s="90">
        <f t="shared" si="13"/>
        <v>0</v>
      </c>
      <c r="AW8" s="91">
        <f t="shared" si="18"/>
        <v>195</v>
      </c>
      <c r="AX8" s="93">
        <f t="shared" si="14"/>
        <v>502.5</v>
      </c>
      <c r="AY8" s="94">
        <f t="shared" si="15"/>
        <v>397.37699999999995</v>
      </c>
      <c r="AZ8" s="95">
        <f t="shared" si="16"/>
        <v>1107.8115</v>
      </c>
      <c r="BA8" s="96">
        <v>1</v>
      </c>
    </row>
    <row r="9" spans="1:53" ht="16.5">
      <c r="A9" s="1" t="s">
        <v>94</v>
      </c>
      <c r="B9" s="55"/>
      <c r="C9" s="54">
        <v>16</v>
      </c>
      <c r="D9" s="54">
        <v>2</v>
      </c>
      <c r="E9" s="54" t="s">
        <v>92</v>
      </c>
      <c r="F9" s="85">
        <v>0.6255</v>
      </c>
      <c r="G9" s="86">
        <v>1</v>
      </c>
      <c r="H9" s="87">
        <v>86.6</v>
      </c>
      <c r="I9" s="88">
        <v>198</v>
      </c>
      <c r="J9" s="87">
        <v>170</v>
      </c>
      <c r="K9" s="54"/>
      <c r="L9" s="90">
        <f t="shared" si="0"/>
        <v>170</v>
      </c>
      <c r="M9" s="87">
        <v>187.5</v>
      </c>
      <c r="N9" s="54"/>
      <c r="O9" s="90">
        <f t="shared" si="1"/>
        <v>187.5</v>
      </c>
      <c r="P9" s="87">
        <v>200</v>
      </c>
      <c r="Q9" s="54" t="s">
        <v>43</v>
      </c>
      <c r="R9" s="90">
        <f t="shared" si="2"/>
        <v>0</v>
      </c>
      <c r="S9" s="87"/>
      <c r="T9" s="54"/>
      <c r="U9" s="90">
        <f t="shared" si="3"/>
        <v>0</v>
      </c>
      <c r="V9" s="91">
        <f t="shared" si="17"/>
        <v>187.5</v>
      </c>
      <c r="W9" s="89">
        <v>92.5</v>
      </c>
      <c r="X9" s="54"/>
      <c r="Y9" s="90">
        <f t="shared" si="4"/>
        <v>92.5</v>
      </c>
      <c r="Z9" s="87">
        <v>102.5</v>
      </c>
      <c r="AA9" s="54"/>
      <c r="AB9" s="90">
        <f t="shared" si="5"/>
        <v>102.5</v>
      </c>
      <c r="AC9" s="87">
        <v>107.5</v>
      </c>
      <c r="AD9" s="54"/>
      <c r="AE9" s="90">
        <f t="shared" si="6"/>
        <v>107.5</v>
      </c>
      <c r="AF9" s="87"/>
      <c r="AG9" s="54"/>
      <c r="AH9" s="90">
        <f t="shared" si="7"/>
        <v>0</v>
      </c>
      <c r="AI9" s="91">
        <f t="shared" si="8"/>
        <v>107.5</v>
      </c>
      <c r="AJ9" s="92">
        <f t="shared" si="9"/>
        <v>295</v>
      </c>
      <c r="AK9" s="87">
        <v>182.5</v>
      </c>
      <c r="AL9" s="54"/>
      <c r="AM9" s="90">
        <f t="shared" si="10"/>
        <v>182.5</v>
      </c>
      <c r="AN9" s="87">
        <v>195</v>
      </c>
      <c r="AO9" s="54"/>
      <c r="AP9" s="90">
        <f t="shared" si="11"/>
        <v>195</v>
      </c>
      <c r="AQ9" s="87">
        <v>207.5</v>
      </c>
      <c r="AR9" s="54" t="s">
        <v>43</v>
      </c>
      <c r="AS9" s="90">
        <f t="shared" si="12"/>
        <v>0</v>
      </c>
      <c r="AT9" s="87"/>
      <c r="AU9" s="54"/>
      <c r="AV9" s="90">
        <f t="shared" si="13"/>
        <v>0</v>
      </c>
      <c r="AW9" s="91">
        <f t="shared" si="18"/>
        <v>195</v>
      </c>
      <c r="AX9" s="93">
        <f t="shared" si="14"/>
        <v>490</v>
      </c>
      <c r="AY9" s="94">
        <f t="shared" si="15"/>
        <v>306.49499999999995</v>
      </c>
      <c r="AZ9" s="95">
        <f t="shared" si="16"/>
        <v>1080.2540000000001</v>
      </c>
      <c r="BA9" s="96">
        <v>1</v>
      </c>
    </row>
    <row r="10" spans="1:53" ht="16.5">
      <c r="A10" s="1" t="s">
        <v>91</v>
      </c>
      <c r="B10" s="55">
        <v>220</v>
      </c>
      <c r="C10" s="54">
        <v>17</v>
      </c>
      <c r="D10" s="54">
        <v>1</v>
      </c>
      <c r="E10" s="54" t="s">
        <v>92</v>
      </c>
      <c r="F10" s="85">
        <v>0.594</v>
      </c>
      <c r="G10" s="86">
        <v>1</v>
      </c>
      <c r="H10" s="97">
        <v>95.3</v>
      </c>
      <c r="I10" s="98">
        <v>220</v>
      </c>
      <c r="J10" s="87">
        <v>160</v>
      </c>
      <c r="K10" s="54"/>
      <c r="L10" s="90">
        <f t="shared" si="0"/>
        <v>160</v>
      </c>
      <c r="M10" s="87">
        <v>177.5</v>
      </c>
      <c r="N10" s="54"/>
      <c r="O10" s="90">
        <f t="shared" si="1"/>
        <v>177.5</v>
      </c>
      <c r="P10" s="87">
        <v>192.5</v>
      </c>
      <c r="Q10" s="54" t="s">
        <v>43</v>
      </c>
      <c r="R10" s="90">
        <f t="shared" si="2"/>
        <v>0</v>
      </c>
      <c r="S10" s="87"/>
      <c r="T10" s="54"/>
      <c r="U10" s="90">
        <f t="shared" si="3"/>
        <v>0</v>
      </c>
      <c r="V10" s="91">
        <f t="shared" si="17"/>
        <v>177.5</v>
      </c>
      <c r="W10" s="89">
        <v>97.5</v>
      </c>
      <c r="X10" s="54"/>
      <c r="Y10" s="90">
        <f t="shared" si="4"/>
        <v>97.5</v>
      </c>
      <c r="Z10" s="87">
        <v>107.5</v>
      </c>
      <c r="AA10" s="54"/>
      <c r="AB10" s="90">
        <f t="shared" si="5"/>
        <v>107.5</v>
      </c>
      <c r="AC10" s="87">
        <v>115</v>
      </c>
      <c r="AD10" s="54"/>
      <c r="AE10" s="90">
        <f t="shared" si="6"/>
        <v>115</v>
      </c>
      <c r="AF10" s="87"/>
      <c r="AG10" s="54"/>
      <c r="AH10" s="90">
        <f t="shared" si="7"/>
        <v>0</v>
      </c>
      <c r="AI10" s="91">
        <f t="shared" si="8"/>
        <v>115</v>
      </c>
      <c r="AJ10" s="92">
        <f t="shared" si="9"/>
        <v>292.5</v>
      </c>
      <c r="AK10" s="87">
        <v>162.5</v>
      </c>
      <c r="AL10" s="54"/>
      <c r="AM10" s="90">
        <f t="shared" si="10"/>
        <v>162.5</v>
      </c>
      <c r="AN10" s="87">
        <v>185</v>
      </c>
      <c r="AO10" s="54"/>
      <c r="AP10" s="90">
        <f t="shared" si="11"/>
        <v>185</v>
      </c>
      <c r="AQ10" s="87">
        <v>207.5</v>
      </c>
      <c r="AR10" s="54" t="s">
        <v>43</v>
      </c>
      <c r="AS10" s="90">
        <f t="shared" si="12"/>
        <v>0</v>
      </c>
      <c r="AT10" s="87"/>
      <c r="AU10" s="54"/>
      <c r="AV10" s="90">
        <f t="shared" si="13"/>
        <v>0</v>
      </c>
      <c r="AW10" s="91">
        <f t="shared" si="18"/>
        <v>185</v>
      </c>
      <c r="AX10" s="93">
        <f t="shared" si="14"/>
        <v>477.5</v>
      </c>
      <c r="AY10" s="94">
        <f t="shared" si="15"/>
        <v>283.635</v>
      </c>
      <c r="AZ10" s="95">
        <f t="shared" si="16"/>
        <v>1052.6965</v>
      </c>
      <c r="BA10" s="96">
        <v>1</v>
      </c>
    </row>
    <row r="11" spans="1:53" ht="16.5">
      <c r="A11" s="1" t="s">
        <v>96</v>
      </c>
      <c r="B11" s="55">
        <v>32689</v>
      </c>
      <c r="C11" s="54">
        <v>17</v>
      </c>
      <c r="D11" s="54">
        <v>2</v>
      </c>
      <c r="E11" s="54" t="s">
        <v>92</v>
      </c>
      <c r="F11" s="85">
        <v>0.5629</v>
      </c>
      <c r="G11" s="86">
        <v>1</v>
      </c>
      <c r="H11" s="87">
        <v>109.7</v>
      </c>
      <c r="I11" s="88">
        <v>242</v>
      </c>
      <c r="J11" s="87">
        <v>227.5</v>
      </c>
      <c r="K11" s="54" t="s">
        <v>43</v>
      </c>
      <c r="L11" s="90">
        <f t="shared" si="0"/>
        <v>0</v>
      </c>
      <c r="M11" s="87">
        <v>237.5</v>
      </c>
      <c r="N11" s="54"/>
      <c r="O11" s="90">
        <f t="shared" si="1"/>
        <v>237.5</v>
      </c>
      <c r="P11" s="87">
        <v>255</v>
      </c>
      <c r="Q11" s="54" t="s">
        <v>43</v>
      </c>
      <c r="R11" s="90">
        <f t="shared" si="2"/>
        <v>0</v>
      </c>
      <c r="S11" s="87"/>
      <c r="T11" s="54"/>
      <c r="U11" s="90">
        <f t="shared" si="3"/>
        <v>0</v>
      </c>
      <c r="V11" s="91">
        <f t="shared" si="17"/>
        <v>237.5</v>
      </c>
      <c r="W11" s="89">
        <v>152.5</v>
      </c>
      <c r="X11" s="54"/>
      <c r="Y11" s="90">
        <f t="shared" si="4"/>
        <v>152.5</v>
      </c>
      <c r="Z11" s="87">
        <v>167.5</v>
      </c>
      <c r="AA11" s="54"/>
      <c r="AB11" s="90">
        <f t="shared" si="5"/>
        <v>167.5</v>
      </c>
      <c r="AC11" s="87">
        <v>182.5</v>
      </c>
      <c r="AD11" s="54"/>
      <c r="AE11" s="90">
        <f t="shared" si="6"/>
        <v>182.5</v>
      </c>
      <c r="AF11" s="87"/>
      <c r="AG11" s="54"/>
      <c r="AH11" s="90">
        <f t="shared" si="7"/>
        <v>0</v>
      </c>
      <c r="AI11" s="91">
        <f t="shared" si="8"/>
        <v>182.5</v>
      </c>
      <c r="AJ11" s="92">
        <f t="shared" si="9"/>
        <v>420</v>
      </c>
      <c r="AK11" s="87">
        <v>205</v>
      </c>
      <c r="AL11" s="54"/>
      <c r="AM11" s="90">
        <f t="shared" si="10"/>
        <v>205</v>
      </c>
      <c r="AN11" s="87">
        <v>227.5</v>
      </c>
      <c r="AO11" s="54"/>
      <c r="AP11" s="90">
        <f t="shared" si="11"/>
        <v>227.5</v>
      </c>
      <c r="AQ11" s="87">
        <v>240</v>
      </c>
      <c r="AR11" s="54"/>
      <c r="AS11" s="90">
        <f t="shared" si="12"/>
        <v>240</v>
      </c>
      <c r="AT11" s="87"/>
      <c r="AU11" s="54"/>
      <c r="AV11" s="90">
        <f t="shared" si="13"/>
        <v>0</v>
      </c>
      <c r="AW11" s="91">
        <f t="shared" si="18"/>
        <v>240</v>
      </c>
      <c r="AX11" s="93">
        <f t="shared" si="14"/>
        <v>660</v>
      </c>
      <c r="AY11" s="94">
        <f t="shared" si="15"/>
        <v>371.51399999999995</v>
      </c>
      <c r="AZ11" s="95">
        <f t="shared" si="16"/>
        <v>1455.036</v>
      </c>
      <c r="BA11" s="96">
        <v>1</v>
      </c>
    </row>
    <row r="12" spans="1:53" ht="16.5">
      <c r="A12" s="1" t="s">
        <v>97</v>
      </c>
      <c r="B12" s="55">
        <v>32179</v>
      </c>
      <c r="C12" s="54">
        <v>18</v>
      </c>
      <c r="D12" s="54">
        <v>2</v>
      </c>
      <c r="E12" s="54" t="s">
        <v>98</v>
      </c>
      <c r="F12" s="85">
        <v>1.00535</v>
      </c>
      <c r="G12" s="86">
        <v>1</v>
      </c>
      <c r="H12" s="87">
        <v>50.2</v>
      </c>
      <c r="I12" s="88">
        <v>114</v>
      </c>
      <c r="J12" s="87">
        <v>175</v>
      </c>
      <c r="K12" s="54"/>
      <c r="L12" s="90">
        <f t="shared" si="0"/>
        <v>175</v>
      </c>
      <c r="M12" s="87">
        <v>187.5</v>
      </c>
      <c r="N12" s="54"/>
      <c r="O12" s="90">
        <f t="shared" si="1"/>
        <v>187.5</v>
      </c>
      <c r="P12" s="87">
        <v>192.5</v>
      </c>
      <c r="Q12" s="54"/>
      <c r="R12" s="90">
        <f t="shared" si="2"/>
        <v>192.5</v>
      </c>
      <c r="S12" s="87">
        <v>200</v>
      </c>
      <c r="T12" s="54"/>
      <c r="U12" s="90">
        <f t="shared" si="3"/>
        <v>200</v>
      </c>
      <c r="V12" s="91">
        <v>192.5</v>
      </c>
      <c r="W12" s="89">
        <v>87.5</v>
      </c>
      <c r="X12" s="54"/>
      <c r="Y12" s="90">
        <f t="shared" si="4"/>
        <v>87.5</v>
      </c>
      <c r="Z12" s="87">
        <v>95</v>
      </c>
      <c r="AA12" s="54"/>
      <c r="AB12" s="90">
        <f t="shared" si="5"/>
        <v>95</v>
      </c>
      <c r="AC12" s="87">
        <v>100</v>
      </c>
      <c r="AD12" s="54"/>
      <c r="AE12" s="90">
        <f t="shared" si="6"/>
        <v>100</v>
      </c>
      <c r="AF12" s="87"/>
      <c r="AG12" s="54"/>
      <c r="AH12" s="90">
        <f t="shared" si="7"/>
        <v>0</v>
      </c>
      <c r="AI12" s="91">
        <f t="shared" si="8"/>
        <v>100</v>
      </c>
      <c r="AJ12" s="92">
        <f t="shared" si="9"/>
        <v>292.5</v>
      </c>
      <c r="AK12" s="87">
        <v>187.5</v>
      </c>
      <c r="AL12" s="54"/>
      <c r="AM12" s="90">
        <f t="shared" si="10"/>
        <v>187.5</v>
      </c>
      <c r="AN12" s="87">
        <v>200</v>
      </c>
      <c r="AO12" s="54"/>
      <c r="AP12" s="90">
        <f t="shared" si="11"/>
        <v>200</v>
      </c>
      <c r="AQ12" s="87">
        <v>205</v>
      </c>
      <c r="AR12" s="54" t="s">
        <v>43</v>
      </c>
      <c r="AS12" s="90">
        <f t="shared" si="12"/>
        <v>0</v>
      </c>
      <c r="AT12" s="87"/>
      <c r="AU12" s="54"/>
      <c r="AV12" s="90">
        <f t="shared" si="13"/>
        <v>0</v>
      </c>
      <c r="AW12" s="91">
        <f t="shared" si="18"/>
        <v>200</v>
      </c>
      <c r="AX12" s="93">
        <f t="shared" si="14"/>
        <v>492.5</v>
      </c>
      <c r="AY12" s="94">
        <f t="shared" si="15"/>
        <v>495.13487499999997</v>
      </c>
      <c r="AZ12" s="95">
        <f t="shared" si="16"/>
        <v>1085.7655</v>
      </c>
      <c r="BA12" s="96">
        <v>1</v>
      </c>
    </row>
    <row r="13" spans="1:53" ht="16.5">
      <c r="A13" s="1" t="s">
        <v>100</v>
      </c>
      <c r="B13" s="55"/>
      <c r="C13" s="54">
        <v>19</v>
      </c>
      <c r="D13" s="54">
        <v>2</v>
      </c>
      <c r="E13" s="54" t="s">
        <v>98</v>
      </c>
      <c r="F13" s="85">
        <v>0.6149</v>
      </c>
      <c r="G13" s="86">
        <v>1</v>
      </c>
      <c r="H13" s="87">
        <v>89.2</v>
      </c>
      <c r="I13" s="88">
        <v>198</v>
      </c>
      <c r="J13" s="89">
        <v>250</v>
      </c>
      <c r="K13" s="54"/>
      <c r="L13" s="90">
        <f t="shared" si="0"/>
        <v>250</v>
      </c>
      <c r="M13" s="87">
        <v>260</v>
      </c>
      <c r="N13" s="54"/>
      <c r="O13" s="90">
        <f t="shared" si="1"/>
        <v>260</v>
      </c>
      <c r="P13" s="87">
        <v>275</v>
      </c>
      <c r="Q13" s="54"/>
      <c r="R13" s="90">
        <f t="shared" si="2"/>
        <v>275</v>
      </c>
      <c r="S13" s="87">
        <v>277.5</v>
      </c>
      <c r="T13" s="54" t="s">
        <v>43</v>
      </c>
      <c r="U13" s="90">
        <f t="shared" si="3"/>
        <v>0</v>
      </c>
      <c r="V13" s="91">
        <f aca="true" t="shared" si="19" ref="V13:V25">IF(COUNT(K13,N13)&gt;2,"out",MAX(L13,O13,R13))</f>
        <v>275</v>
      </c>
      <c r="W13" s="89">
        <v>140</v>
      </c>
      <c r="X13" s="54"/>
      <c r="Y13" s="90">
        <f t="shared" si="4"/>
        <v>140</v>
      </c>
      <c r="Z13" s="87">
        <v>147.5</v>
      </c>
      <c r="AA13" s="54"/>
      <c r="AB13" s="90">
        <f t="shared" si="5"/>
        <v>147.5</v>
      </c>
      <c r="AC13" s="87">
        <v>157.5</v>
      </c>
      <c r="AD13" s="54" t="s">
        <v>43</v>
      </c>
      <c r="AE13" s="90">
        <f t="shared" si="6"/>
        <v>0</v>
      </c>
      <c r="AF13" s="87"/>
      <c r="AG13" s="54"/>
      <c r="AH13" s="90">
        <f t="shared" si="7"/>
        <v>0</v>
      </c>
      <c r="AI13" s="91">
        <f t="shared" si="8"/>
        <v>147.5</v>
      </c>
      <c r="AJ13" s="92">
        <f t="shared" si="9"/>
        <v>422.5</v>
      </c>
      <c r="AK13" s="87">
        <v>245</v>
      </c>
      <c r="AL13" s="54"/>
      <c r="AM13" s="90">
        <f t="shared" si="10"/>
        <v>245</v>
      </c>
      <c r="AN13" s="87">
        <v>252.5</v>
      </c>
      <c r="AO13" s="54" t="s">
        <v>43</v>
      </c>
      <c r="AP13" s="90">
        <f t="shared" si="11"/>
        <v>0</v>
      </c>
      <c r="AQ13" s="87">
        <v>252.5</v>
      </c>
      <c r="AR13" s="54" t="s">
        <v>43</v>
      </c>
      <c r="AS13" s="90">
        <f t="shared" si="12"/>
        <v>0</v>
      </c>
      <c r="AT13" s="87"/>
      <c r="AU13" s="54"/>
      <c r="AV13" s="90">
        <f t="shared" si="13"/>
        <v>0</v>
      </c>
      <c r="AW13" s="91">
        <f t="shared" si="18"/>
        <v>245</v>
      </c>
      <c r="AX13" s="93">
        <f t="shared" si="14"/>
        <v>667.5</v>
      </c>
      <c r="AY13" s="94">
        <f t="shared" si="15"/>
        <v>410.44575</v>
      </c>
      <c r="AZ13" s="95">
        <f t="shared" si="16"/>
        <v>1471.5705</v>
      </c>
      <c r="BA13" s="96">
        <v>1</v>
      </c>
    </row>
    <row r="14" spans="1:53" ht="16.5">
      <c r="A14" s="1" t="s">
        <v>99</v>
      </c>
      <c r="B14" s="55"/>
      <c r="C14" s="54">
        <v>18</v>
      </c>
      <c r="D14" s="54">
        <v>2</v>
      </c>
      <c r="E14" s="54" t="s">
        <v>98</v>
      </c>
      <c r="F14" s="85">
        <v>0.62725</v>
      </c>
      <c r="G14" s="86">
        <v>1</v>
      </c>
      <c r="H14" s="87">
        <v>86.2</v>
      </c>
      <c r="I14" s="88">
        <v>198</v>
      </c>
      <c r="J14" s="89">
        <v>172.5</v>
      </c>
      <c r="K14" s="54"/>
      <c r="L14" s="90">
        <f t="shared" si="0"/>
        <v>172.5</v>
      </c>
      <c r="M14" s="87">
        <v>182.5</v>
      </c>
      <c r="N14" s="54"/>
      <c r="O14" s="90">
        <f t="shared" si="1"/>
        <v>182.5</v>
      </c>
      <c r="P14" s="87">
        <v>195</v>
      </c>
      <c r="Q14" s="54" t="s">
        <v>43</v>
      </c>
      <c r="R14" s="90">
        <f t="shared" si="2"/>
        <v>0</v>
      </c>
      <c r="S14" s="87"/>
      <c r="T14" s="54"/>
      <c r="U14" s="90">
        <f t="shared" si="3"/>
        <v>0</v>
      </c>
      <c r="V14" s="91">
        <f t="shared" si="19"/>
        <v>182.5</v>
      </c>
      <c r="W14" s="89">
        <v>105</v>
      </c>
      <c r="X14" s="54"/>
      <c r="Y14" s="90">
        <f t="shared" si="4"/>
        <v>105</v>
      </c>
      <c r="Z14" s="87">
        <v>115</v>
      </c>
      <c r="AA14" s="54"/>
      <c r="AB14" s="90">
        <f t="shared" si="5"/>
        <v>115</v>
      </c>
      <c r="AC14" s="87">
        <v>122.5</v>
      </c>
      <c r="AD14" s="54" t="s">
        <v>43</v>
      </c>
      <c r="AE14" s="90">
        <f t="shared" si="6"/>
        <v>0</v>
      </c>
      <c r="AF14" s="87"/>
      <c r="AG14" s="54"/>
      <c r="AH14" s="90">
        <f t="shared" si="7"/>
        <v>0</v>
      </c>
      <c r="AI14" s="91">
        <f t="shared" si="8"/>
        <v>115</v>
      </c>
      <c r="AJ14" s="92">
        <f t="shared" si="9"/>
        <v>297.5</v>
      </c>
      <c r="AK14" s="87">
        <v>172.5</v>
      </c>
      <c r="AL14" s="54"/>
      <c r="AM14" s="90">
        <f t="shared" si="10"/>
        <v>172.5</v>
      </c>
      <c r="AN14" s="87">
        <v>182.5</v>
      </c>
      <c r="AO14" s="54" t="s">
        <v>43</v>
      </c>
      <c r="AP14" s="90">
        <f t="shared" si="11"/>
        <v>0</v>
      </c>
      <c r="AQ14" s="87" t="s">
        <v>55</v>
      </c>
      <c r="AR14" s="54" t="s">
        <v>43</v>
      </c>
      <c r="AS14" s="90">
        <f t="shared" si="12"/>
        <v>0</v>
      </c>
      <c r="AT14" s="87"/>
      <c r="AU14" s="54"/>
      <c r="AV14" s="90">
        <f t="shared" si="13"/>
        <v>0</v>
      </c>
      <c r="AW14" s="91">
        <f t="shared" si="18"/>
        <v>172.5</v>
      </c>
      <c r="AX14" s="93">
        <f t="shared" si="14"/>
        <v>470</v>
      </c>
      <c r="AY14" s="94">
        <f t="shared" si="15"/>
        <v>294.8075</v>
      </c>
      <c r="AZ14" s="95">
        <f t="shared" si="16"/>
        <v>1036.162</v>
      </c>
      <c r="BA14" s="96">
        <v>2</v>
      </c>
    </row>
    <row r="15" spans="1:53" ht="16.5">
      <c r="A15" s="1" t="s">
        <v>102</v>
      </c>
      <c r="B15" s="55"/>
      <c r="C15" s="54">
        <v>18</v>
      </c>
      <c r="D15" s="54">
        <v>2</v>
      </c>
      <c r="E15" s="54" t="s">
        <v>98</v>
      </c>
      <c r="F15" s="85">
        <v>0.58355</v>
      </c>
      <c r="G15" s="86">
        <v>1</v>
      </c>
      <c r="H15" s="87">
        <v>99.1</v>
      </c>
      <c r="I15" s="88">
        <v>220</v>
      </c>
      <c r="J15" s="89">
        <v>300</v>
      </c>
      <c r="K15" s="54"/>
      <c r="L15" s="90">
        <f t="shared" si="0"/>
        <v>300</v>
      </c>
      <c r="M15" s="87">
        <v>325</v>
      </c>
      <c r="N15" s="54"/>
      <c r="O15" s="90">
        <f t="shared" si="1"/>
        <v>325</v>
      </c>
      <c r="P15" s="87">
        <v>332</v>
      </c>
      <c r="Q15" s="54"/>
      <c r="R15" s="90">
        <f t="shared" si="2"/>
        <v>332</v>
      </c>
      <c r="S15" s="87"/>
      <c r="T15" s="54"/>
      <c r="U15" s="90">
        <f t="shared" si="3"/>
        <v>0</v>
      </c>
      <c r="V15" s="91">
        <f t="shared" si="19"/>
        <v>332</v>
      </c>
      <c r="W15" s="89">
        <v>162.5</v>
      </c>
      <c r="X15" s="54"/>
      <c r="Y15" s="90">
        <f t="shared" si="4"/>
        <v>162.5</v>
      </c>
      <c r="Z15" s="87">
        <v>180</v>
      </c>
      <c r="AA15" s="54"/>
      <c r="AB15" s="90">
        <f t="shared" si="5"/>
        <v>180</v>
      </c>
      <c r="AC15" s="87">
        <v>192.5</v>
      </c>
      <c r="AD15" s="54"/>
      <c r="AE15" s="90">
        <f t="shared" si="6"/>
        <v>192.5</v>
      </c>
      <c r="AF15" s="87">
        <v>200</v>
      </c>
      <c r="AG15" s="54"/>
      <c r="AH15" s="90">
        <f t="shared" si="7"/>
        <v>200</v>
      </c>
      <c r="AI15" s="91">
        <f t="shared" si="8"/>
        <v>192.5</v>
      </c>
      <c r="AJ15" s="92">
        <f t="shared" si="9"/>
        <v>524.5</v>
      </c>
      <c r="AK15" s="87">
        <v>245</v>
      </c>
      <c r="AL15" s="54"/>
      <c r="AM15" s="90">
        <f t="shared" si="10"/>
        <v>245</v>
      </c>
      <c r="AN15" s="87">
        <v>267.5</v>
      </c>
      <c r="AO15" s="54"/>
      <c r="AP15" s="90">
        <f t="shared" si="11"/>
        <v>267.5</v>
      </c>
      <c r="AQ15" s="87">
        <v>277.5</v>
      </c>
      <c r="AR15" s="54" t="s">
        <v>43</v>
      </c>
      <c r="AS15" s="90">
        <f t="shared" si="12"/>
        <v>0</v>
      </c>
      <c r="AT15" s="87"/>
      <c r="AU15" s="54"/>
      <c r="AV15" s="90">
        <f t="shared" si="13"/>
        <v>0</v>
      </c>
      <c r="AW15" s="91">
        <f t="shared" si="18"/>
        <v>267.5</v>
      </c>
      <c r="AX15" s="93">
        <f t="shared" si="14"/>
        <v>792</v>
      </c>
      <c r="AY15" s="94">
        <f t="shared" si="15"/>
        <v>462.1716</v>
      </c>
      <c r="AZ15" s="95">
        <f t="shared" si="16"/>
        <v>1746.0432</v>
      </c>
      <c r="BA15" s="96">
        <v>1</v>
      </c>
    </row>
    <row r="16" spans="1:53" ht="16.5">
      <c r="A16" s="1" t="s">
        <v>101</v>
      </c>
      <c r="B16" s="55"/>
      <c r="C16" s="54">
        <v>18</v>
      </c>
      <c r="D16" s="54">
        <v>2</v>
      </c>
      <c r="E16" s="54" t="s">
        <v>98</v>
      </c>
      <c r="F16" s="85">
        <v>0.5673</v>
      </c>
      <c r="G16" s="86">
        <v>1</v>
      </c>
      <c r="H16" s="87">
        <v>106.9</v>
      </c>
      <c r="I16" s="88">
        <v>242</v>
      </c>
      <c r="J16" s="89">
        <v>250</v>
      </c>
      <c r="K16" s="54"/>
      <c r="L16" s="90">
        <f t="shared" si="0"/>
        <v>250</v>
      </c>
      <c r="M16" s="87">
        <v>272.5</v>
      </c>
      <c r="N16" s="54"/>
      <c r="O16" s="90">
        <f t="shared" si="1"/>
        <v>272.5</v>
      </c>
      <c r="P16" s="87">
        <v>297.5</v>
      </c>
      <c r="Q16" s="54" t="s">
        <v>43</v>
      </c>
      <c r="R16" s="90">
        <f t="shared" si="2"/>
        <v>0</v>
      </c>
      <c r="S16" s="87"/>
      <c r="T16" s="54"/>
      <c r="U16" s="90">
        <f t="shared" si="3"/>
        <v>0</v>
      </c>
      <c r="V16" s="91">
        <f t="shared" si="19"/>
        <v>272.5</v>
      </c>
      <c r="W16" s="89">
        <v>155</v>
      </c>
      <c r="X16" s="54"/>
      <c r="Y16" s="90">
        <f t="shared" si="4"/>
        <v>155</v>
      </c>
      <c r="Z16" s="87">
        <v>170</v>
      </c>
      <c r="AA16" s="54"/>
      <c r="AB16" s="90">
        <f t="shared" si="5"/>
        <v>170</v>
      </c>
      <c r="AC16" s="87">
        <v>177.5</v>
      </c>
      <c r="AD16" s="54" t="s">
        <v>43</v>
      </c>
      <c r="AE16" s="90">
        <f t="shared" si="6"/>
        <v>0</v>
      </c>
      <c r="AF16" s="87"/>
      <c r="AG16" s="54"/>
      <c r="AH16" s="90">
        <f t="shared" si="7"/>
        <v>0</v>
      </c>
      <c r="AI16" s="91">
        <f t="shared" si="8"/>
        <v>170</v>
      </c>
      <c r="AJ16" s="92">
        <f t="shared" si="9"/>
        <v>442.5</v>
      </c>
      <c r="AK16" s="87">
        <v>220</v>
      </c>
      <c r="AL16" s="54" t="s">
        <v>43</v>
      </c>
      <c r="AM16" s="90">
        <f t="shared" si="10"/>
        <v>0</v>
      </c>
      <c r="AN16" s="87">
        <v>220</v>
      </c>
      <c r="AO16" s="54" t="s">
        <v>43</v>
      </c>
      <c r="AP16" s="90">
        <f t="shared" si="11"/>
        <v>0</v>
      </c>
      <c r="AQ16" s="87">
        <v>220</v>
      </c>
      <c r="AR16" s="54"/>
      <c r="AS16" s="90">
        <f t="shared" si="12"/>
        <v>220</v>
      </c>
      <c r="AT16" s="87"/>
      <c r="AU16" s="54"/>
      <c r="AV16" s="90">
        <f t="shared" si="13"/>
        <v>0</v>
      </c>
      <c r="AW16" s="91">
        <f t="shared" si="18"/>
        <v>220</v>
      </c>
      <c r="AX16" s="93">
        <f t="shared" si="14"/>
        <v>662.5</v>
      </c>
      <c r="AY16" s="94">
        <f t="shared" si="15"/>
        <v>375.83625</v>
      </c>
      <c r="AZ16" s="95">
        <f t="shared" si="16"/>
        <v>1460.5475000000001</v>
      </c>
      <c r="BA16" s="96">
        <v>1</v>
      </c>
    </row>
    <row r="17" spans="1:53" ht="16.5">
      <c r="A17" s="54" t="s">
        <v>84</v>
      </c>
      <c r="B17" s="55">
        <v>32077</v>
      </c>
      <c r="C17" s="54">
        <v>19</v>
      </c>
      <c r="D17" s="54">
        <v>2</v>
      </c>
      <c r="E17" s="54" t="s">
        <v>98</v>
      </c>
      <c r="F17" s="85">
        <v>0.55065</v>
      </c>
      <c r="G17" s="86">
        <v>1</v>
      </c>
      <c r="H17" s="87">
        <v>120.3</v>
      </c>
      <c r="I17" s="88">
        <v>275</v>
      </c>
      <c r="J17" s="89">
        <v>350</v>
      </c>
      <c r="K17" s="54"/>
      <c r="L17" s="90">
        <f t="shared" si="0"/>
        <v>350</v>
      </c>
      <c r="M17" s="87">
        <v>360</v>
      </c>
      <c r="N17" s="54" t="s">
        <v>43</v>
      </c>
      <c r="O17" s="90">
        <f t="shared" si="1"/>
        <v>0</v>
      </c>
      <c r="P17" s="87">
        <v>360</v>
      </c>
      <c r="Q17" s="54"/>
      <c r="R17" s="90">
        <f t="shared" si="2"/>
        <v>360</v>
      </c>
      <c r="S17" s="87"/>
      <c r="T17" s="54"/>
      <c r="U17" s="90">
        <f t="shared" si="3"/>
        <v>0</v>
      </c>
      <c r="V17" s="91">
        <f t="shared" si="19"/>
        <v>360</v>
      </c>
      <c r="W17" s="89">
        <v>257.5</v>
      </c>
      <c r="X17" s="54"/>
      <c r="Y17" s="90">
        <f t="shared" si="4"/>
        <v>257.5</v>
      </c>
      <c r="Z17" s="87">
        <v>267.5</v>
      </c>
      <c r="AA17" s="54"/>
      <c r="AB17" s="90">
        <f t="shared" si="5"/>
        <v>267.5</v>
      </c>
      <c r="AC17" s="87">
        <v>275</v>
      </c>
      <c r="AD17" s="54" t="s">
        <v>43</v>
      </c>
      <c r="AE17" s="90">
        <f t="shared" si="6"/>
        <v>0</v>
      </c>
      <c r="AF17" s="87"/>
      <c r="AG17" s="54"/>
      <c r="AH17" s="90">
        <f t="shared" si="7"/>
        <v>0</v>
      </c>
      <c r="AI17" s="91">
        <f t="shared" si="8"/>
        <v>267.5</v>
      </c>
      <c r="AJ17" s="92">
        <f t="shared" si="9"/>
        <v>627.5</v>
      </c>
      <c r="AK17" s="87">
        <v>292.5</v>
      </c>
      <c r="AL17" s="54"/>
      <c r="AM17" s="90">
        <f t="shared" si="10"/>
        <v>292.5</v>
      </c>
      <c r="AN17" s="87">
        <v>305</v>
      </c>
      <c r="AO17" s="54" t="s">
        <v>43</v>
      </c>
      <c r="AP17" s="90">
        <f t="shared" si="11"/>
        <v>0</v>
      </c>
      <c r="AQ17" s="87">
        <v>305</v>
      </c>
      <c r="AR17" s="54" t="s">
        <v>43</v>
      </c>
      <c r="AS17" s="90">
        <f t="shared" si="12"/>
        <v>0</v>
      </c>
      <c r="AT17" s="87"/>
      <c r="AU17" s="54"/>
      <c r="AV17" s="90">
        <f t="shared" si="13"/>
        <v>0</v>
      </c>
      <c r="AW17" s="91">
        <f t="shared" si="18"/>
        <v>292.5</v>
      </c>
      <c r="AX17" s="93">
        <f t="shared" si="14"/>
        <v>920</v>
      </c>
      <c r="AY17" s="94">
        <f t="shared" si="15"/>
        <v>506.59799999999996</v>
      </c>
      <c r="AZ17" s="95">
        <f t="shared" si="16"/>
        <v>2028.2320000000002</v>
      </c>
      <c r="BA17" s="96">
        <v>1</v>
      </c>
    </row>
    <row r="18" spans="1:53" ht="16.5">
      <c r="A18" s="1" t="s">
        <v>103</v>
      </c>
      <c r="B18" s="55"/>
      <c r="C18" s="54">
        <v>18</v>
      </c>
      <c r="D18" s="54">
        <v>2</v>
      </c>
      <c r="E18" s="54" t="s">
        <v>98</v>
      </c>
      <c r="F18" s="85">
        <v>0.514475</v>
      </c>
      <c r="G18" s="86">
        <v>1</v>
      </c>
      <c r="H18" s="87">
        <v>162</v>
      </c>
      <c r="I18" s="88" t="s">
        <v>104</v>
      </c>
      <c r="J18" s="87">
        <v>200</v>
      </c>
      <c r="K18" s="54" t="s">
        <v>43</v>
      </c>
      <c r="L18" s="90">
        <f t="shared" si="0"/>
        <v>0</v>
      </c>
      <c r="M18" s="87">
        <v>210</v>
      </c>
      <c r="N18" s="54"/>
      <c r="O18" s="90">
        <f t="shared" si="1"/>
        <v>210</v>
      </c>
      <c r="P18" s="87">
        <v>227.5</v>
      </c>
      <c r="Q18" s="54" t="s">
        <v>43</v>
      </c>
      <c r="R18" s="90">
        <f t="shared" si="2"/>
        <v>0</v>
      </c>
      <c r="S18" s="87"/>
      <c r="T18" s="54"/>
      <c r="U18" s="90">
        <f t="shared" si="3"/>
        <v>0</v>
      </c>
      <c r="V18" s="91">
        <f t="shared" si="19"/>
        <v>210</v>
      </c>
      <c r="W18" s="89">
        <v>112.5</v>
      </c>
      <c r="X18" s="54"/>
      <c r="Y18" s="90">
        <f t="shared" si="4"/>
        <v>112.5</v>
      </c>
      <c r="Z18" s="87">
        <v>122.5</v>
      </c>
      <c r="AA18" s="54"/>
      <c r="AB18" s="90">
        <f t="shared" si="5"/>
        <v>122.5</v>
      </c>
      <c r="AC18" s="87">
        <v>137.5</v>
      </c>
      <c r="AD18" s="54" t="s">
        <v>43</v>
      </c>
      <c r="AE18" s="90">
        <f t="shared" si="6"/>
        <v>0</v>
      </c>
      <c r="AF18" s="87"/>
      <c r="AG18" s="54"/>
      <c r="AH18" s="90">
        <f t="shared" si="7"/>
        <v>0</v>
      </c>
      <c r="AI18" s="91">
        <f t="shared" si="8"/>
        <v>122.5</v>
      </c>
      <c r="AJ18" s="92">
        <f t="shared" si="9"/>
        <v>332.5</v>
      </c>
      <c r="AK18" s="87">
        <v>175</v>
      </c>
      <c r="AL18" s="54"/>
      <c r="AM18" s="90">
        <f t="shared" si="10"/>
        <v>175</v>
      </c>
      <c r="AN18" s="87">
        <v>182.5</v>
      </c>
      <c r="AO18" s="54" t="s">
        <v>43</v>
      </c>
      <c r="AP18" s="90">
        <f t="shared" si="11"/>
        <v>0</v>
      </c>
      <c r="AQ18" s="87">
        <v>182.5</v>
      </c>
      <c r="AR18" s="54"/>
      <c r="AS18" s="90">
        <f t="shared" si="12"/>
        <v>182.5</v>
      </c>
      <c r="AT18" s="87"/>
      <c r="AU18" s="54"/>
      <c r="AV18" s="90">
        <f t="shared" si="13"/>
        <v>0</v>
      </c>
      <c r="AW18" s="91">
        <f t="shared" si="18"/>
        <v>182.5</v>
      </c>
      <c r="AX18" s="93">
        <f t="shared" si="14"/>
        <v>515</v>
      </c>
      <c r="AY18" s="94">
        <f t="shared" si="15"/>
        <v>264.954625</v>
      </c>
      <c r="AZ18" s="95">
        <f t="shared" si="16"/>
        <v>1135.3690000000001</v>
      </c>
      <c r="BA18" s="96">
        <v>1</v>
      </c>
    </row>
    <row r="19" spans="1:53" ht="16.5">
      <c r="A19" s="1" t="s">
        <v>105</v>
      </c>
      <c r="B19" s="55">
        <v>33732</v>
      </c>
      <c r="C19" s="54">
        <v>14</v>
      </c>
      <c r="D19" s="54">
        <v>1</v>
      </c>
      <c r="E19" s="54" t="s">
        <v>106</v>
      </c>
      <c r="F19" s="85">
        <v>1.2</v>
      </c>
      <c r="G19" s="86">
        <v>1</v>
      </c>
      <c r="H19" s="87">
        <v>46.9</v>
      </c>
      <c r="I19" s="88">
        <v>105</v>
      </c>
      <c r="J19" s="87">
        <v>87.5</v>
      </c>
      <c r="K19" s="54"/>
      <c r="L19" s="90">
        <f t="shared" si="0"/>
        <v>87.5</v>
      </c>
      <c r="M19" s="87">
        <v>92.5</v>
      </c>
      <c r="N19" s="54"/>
      <c r="O19" s="90">
        <f t="shared" si="1"/>
        <v>92.5</v>
      </c>
      <c r="P19" s="87">
        <v>102.5</v>
      </c>
      <c r="Q19" s="54"/>
      <c r="R19" s="90">
        <f t="shared" si="2"/>
        <v>102.5</v>
      </c>
      <c r="S19" s="87"/>
      <c r="T19" s="54"/>
      <c r="U19" s="90">
        <f t="shared" si="3"/>
        <v>0</v>
      </c>
      <c r="V19" s="91">
        <f t="shared" si="19"/>
        <v>102.5</v>
      </c>
      <c r="W19" s="89">
        <v>45</v>
      </c>
      <c r="X19" s="54"/>
      <c r="Y19" s="90">
        <f t="shared" si="4"/>
        <v>45</v>
      </c>
      <c r="Z19" s="87">
        <v>52.5</v>
      </c>
      <c r="AA19" s="54"/>
      <c r="AB19" s="90">
        <f t="shared" si="5"/>
        <v>52.5</v>
      </c>
      <c r="AC19" s="87">
        <v>57.5</v>
      </c>
      <c r="AD19" s="54" t="s">
        <v>43</v>
      </c>
      <c r="AE19" s="90">
        <f t="shared" si="6"/>
        <v>0</v>
      </c>
      <c r="AF19" s="87"/>
      <c r="AG19" s="54"/>
      <c r="AH19" s="90">
        <f t="shared" si="7"/>
        <v>0</v>
      </c>
      <c r="AI19" s="91">
        <f t="shared" si="8"/>
        <v>52.5</v>
      </c>
      <c r="AJ19" s="92">
        <f t="shared" si="9"/>
        <v>155</v>
      </c>
      <c r="AK19" s="87">
        <v>95</v>
      </c>
      <c r="AL19" s="54"/>
      <c r="AM19" s="90">
        <f t="shared" si="10"/>
        <v>95</v>
      </c>
      <c r="AN19" s="87">
        <v>102.5</v>
      </c>
      <c r="AO19" s="54"/>
      <c r="AP19" s="90">
        <f t="shared" si="11"/>
        <v>102.5</v>
      </c>
      <c r="AQ19" s="87">
        <v>110</v>
      </c>
      <c r="AR19" s="54"/>
      <c r="AS19" s="90">
        <f t="shared" si="12"/>
        <v>110</v>
      </c>
      <c r="AT19" s="87"/>
      <c r="AU19" s="54"/>
      <c r="AV19" s="90">
        <f t="shared" si="13"/>
        <v>0</v>
      </c>
      <c r="AW19" s="91">
        <f t="shared" si="18"/>
        <v>110</v>
      </c>
      <c r="AX19" s="93">
        <f t="shared" si="14"/>
        <v>265</v>
      </c>
      <c r="AY19" s="94">
        <f t="shared" si="15"/>
        <v>318</v>
      </c>
      <c r="AZ19" s="95">
        <f t="shared" si="16"/>
        <v>584.219</v>
      </c>
      <c r="BA19" s="96">
        <v>1</v>
      </c>
    </row>
    <row r="20" spans="1:53" ht="16.5">
      <c r="A20" s="1" t="s">
        <v>107</v>
      </c>
      <c r="B20" s="55">
        <v>33389</v>
      </c>
      <c r="C20" s="54">
        <v>15</v>
      </c>
      <c r="D20" s="54">
        <v>1</v>
      </c>
      <c r="E20" s="54" t="s">
        <v>106</v>
      </c>
      <c r="F20" s="85">
        <v>1.0877</v>
      </c>
      <c r="G20" s="86">
        <v>1</v>
      </c>
      <c r="H20" s="87">
        <v>53.2</v>
      </c>
      <c r="I20" s="88">
        <v>123</v>
      </c>
      <c r="J20" s="89">
        <v>137.5</v>
      </c>
      <c r="K20" s="54"/>
      <c r="L20" s="90">
        <f t="shared" si="0"/>
        <v>137.5</v>
      </c>
      <c r="M20" s="87">
        <v>142.5</v>
      </c>
      <c r="N20" s="54"/>
      <c r="O20" s="90">
        <f t="shared" si="1"/>
        <v>142.5</v>
      </c>
      <c r="P20" s="87">
        <v>147.5</v>
      </c>
      <c r="Q20" s="54" t="s">
        <v>43</v>
      </c>
      <c r="R20" s="90">
        <f t="shared" si="2"/>
        <v>0</v>
      </c>
      <c r="S20" s="87"/>
      <c r="T20" s="54"/>
      <c r="U20" s="90">
        <f t="shared" si="3"/>
        <v>0</v>
      </c>
      <c r="V20" s="91">
        <f t="shared" si="19"/>
        <v>142.5</v>
      </c>
      <c r="W20" s="89">
        <v>77.5</v>
      </c>
      <c r="X20" s="54"/>
      <c r="Y20" s="90">
        <f t="shared" si="4"/>
        <v>77.5</v>
      </c>
      <c r="Z20" s="87">
        <v>80</v>
      </c>
      <c r="AA20" s="54"/>
      <c r="AB20" s="90">
        <f t="shared" si="5"/>
        <v>80</v>
      </c>
      <c r="AC20" s="87">
        <v>82.5</v>
      </c>
      <c r="AD20" s="54"/>
      <c r="AE20" s="90">
        <f t="shared" si="6"/>
        <v>82.5</v>
      </c>
      <c r="AF20" s="87">
        <v>85</v>
      </c>
      <c r="AG20" s="54"/>
      <c r="AH20" s="90">
        <f t="shared" si="7"/>
        <v>85</v>
      </c>
      <c r="AI20" s="91">
        <f t="shared" si="8"/>
        <v>82.5</v>
      </c>
      <c r="AJ20" s="92">
        <f t="shared" si="9"/>
        <v>225</v>
      </c>
      <c r="AK20" s="87">
        <v>115</v>
      </c>
      <c r="AL20" s="54"/>
      <c r="AM20" s="90">
        <f t="shared" si="10"/>
        <v>115</v>
      </c>
      <c r="AN20" s="87">
        <v>120</v>
      </c>
      <c r="AO20" s="54"/>
      <c r="AP20" s="90">
        <f t="shared" si="11"/>
        <v>120</v>
      </c>
      <c r="AQ20" s="87">
        <v>122.5</v>
      </c>
      <c r="AR20" s="54"/>
      <c r="AS20" s="90">
        <f t="shared" si="12"/>
        <v>122.5</v>
      </c>
      <c r="AT20" s="87"/>
      <c r="AU20" s="54"/>
      <c r="AV20" s="90">
        <f t="shared" si="13"/>
        <v>0</v>
      </c>
      <c r="AW20" s="91">
        <f t="shared" si="18"/>
        <v>122.5</v>
      </c>
      <c r="AX20" s="93">
        <f t="shared" si="14"/>
        <v>347.5</v>
      </c>
      <c r="AY20" s="94">
        <f t="shared" si="15"/>
        <v>377.97574999999995</v>
      </c>
      <c r="AZ20" s="95">
        <f t="shared" si="16"/>
        <v>766.0985000000001</v>
      </c>
      <c r="BA20" s="96">
        <v>1</v>
      </c>
    </row>
    <row r="21" spans="1:53" ht="16.5">
      <c r="A21" s="1" t="s">
        <v>108</v>
      </c>
      <c r="B21" s="55"/>
      <c r="C21" s="54">
        <v>15</v>
      </c>
      <c r="D21" s="54">
        <v>2</v>
      </c>
      <c r="E21" s="54" t="s">
        <v>106</v>
      </c>
      <c r="F21" s="85">
        <v>0.766</v>
      </c>
      <c r="G21" s="86">
        <v>1</v>
      </c>
      <c r="H21" s="87">
        <v>65.7</v>
      </c>
      <c r="I21" s="88">
        <v>148</v>
      </c>
      <c r="J21" s="89">
        <v>250</v>
      </c>
      <c r="K21" s="54"/>
      <c r="L21" s="90">
        <f t="shared" si="0"/>
        <v>250</v>
      </c>
      <c r="M21" s="87">
        <v>272.5</v>
      </c>
      <c r="N21" s="54"/>
      <c r="O21" s="90">
        <f t="shared" si="1"/>
        <v>272.5</v>
      </c>
      <c r="P21" s="87">
        <v>292.5</v>
      </c>
      <c r="Q21" s="54" t="s">
        <v>43</v>
      </c>
      <c r="R21" s="90">
        <f t="shared" si="2"/>
        <v>0</v>
      </c>
      <c r="S21" s="87"/>
      <c r="T21" s="54"/>
      <c r="U21" s="90">
        <f t="shared" si="3"/>
        <v>0</v>
      </c>
      <c r="V21" s="91">
        <f t="shared" si="19"/>
        <v>272.5</v>
      </c>
      <c r="W21" s="89">
        <v>140</v>
      </c>
      <c r="X21" s="54"/>
      <c r="Y21" s="90">
        <f t="shared" si="4"/>
        <v>140</v>
      </c>
      <c r="Z21" s="87">
        <v>147.5</v>
      </c>
      <c r="AA21" s="54"/>
      <c r="AB21" s="90">
        <f t="shared" si="5"/>
        <v>147.5</v>
      </c>
      <c r="AC21" s="87">
        <v>155</v>
      </c>
      <c r="AD21" s="54" t="s">
        <v>43</v>
      </c>
      <c r="AE21" s="90">
        <f t="shared" si="6"/>
        <v>0</v>
      </c>
      <c r="AF21" s="87"/>
      <c r="AG21" s="54"/>
      <c r="AH21" s="90">
        <f t="shared" si="7"/>
        <v>0</v>
      </c>
      <c r="AI21" s="91">
        <f t="shared" si="8"/>
        <v>147.5</v>
      </c>
      <c r="AJ21" s="92">
        <f t="shared" si="9"/>
        <v>420</v>
      </c>
      <c r="AK21" s="87">
        <v>182.5</v>
      </c>
      <c r="AL21" s="54"/>
      <c r="AM21" s="90">
        <f t="shared" si="10"/>
        <v>182.5</v>
      </c>
      <c r="AN21" s="87">
        <v>195</v>
      </c>
      <c r="AO21" s="54"/>
      <c r="AP21" s="90">
        <f t="shared" si="11"/>
        <v>195</v>
      </c>
      <c r="AQ21" s="87">
        <v>207.5</v>
      </c>
      <c r="AR21" s="54"/>
      <c r="AS21" s="90">
        <f t="shared" si="12"/>
        <v>207.5</v>
      </c>
      <c r="AT21" s="87"/>
      <c r="AU21" s="54"/>
      <c r="AV21" s="90">
        <f t="shared" si="13"/>
        <v>0</v>
      </c>
      <c r="AW21" s="91">
        <f t="shared" si="18"/>
        <v>207.5</v>
      </c>
      <c r="AX21" s="93">
        <f t="shared" si="14"/>
        <v>627.5</v>
      </c>
      <c r="AY21" s="94">
        <f t="shared" si="15"/>
        <v>480.665</v>
      </c>
      <c r="AZ21" s="95">
        <f t="shared" si="16"/>
        <v>1383.3865</v>
      </c>
      <c r="BA21" s="96">
        <v>1</v>
      </c>
    </row>
    <row r="22" spans="1:53" ht="16.5">
      <c r="A22" s="1" t="s">
        <v>109</v>
      </c>
      <c r="B22" s="55">
        <v>32971</v>
      </c>
      <c r="C22" s="54">
        <v>17</v>
      </c>
      <c r="D22" s="54">
        <v>1</v>
      </c>
      <c r="E22" s="54" t="s">
        <v>110</v>
      </c>
      <c r="F22" s="85">
        <v>0.7703</v>
      </c>
      <c r="G22" s="86">
        <v>1</v>
      </c>
      <c r="H22" s="87">
        <v>85.4</v>
      </c>
      <c r="I22" s="88">
        <v>198</v>
      </c>
      <c r="J22" s="89">
        <v>140</v>
      </c>
      <c r="K22" s="54"/>
      <c r="L22" s="90">
        <f t="shared" si="0"/>
        <v>140</v>
      </c>
      <c r="M22" s="87">
        <v>150</v>
      </c>
      <c r="N22" s="54"/>
      <c r="O22" s="90">
        <f t="shared" si="1"/>
        <v>150</v>
      </c>
      <c r="P22" s="87">
        <v>160</v>
      </c>
      <c r="Q22" s="54"/>
      <c r="R22" s="90">
        <f t="shared" si="2"/>
        <v>160</v>
      </c>
      <c r="S22" s="87"/>
      <c r="T22" s="54"/>
      <c r="U22" s="90">
        <f t="shared" si="3"/>
        <v>0</v>
      </c>
      <c r="V22" s="91">
        <f t="shared" si="19"/>
        <v>160</v>
      </c>
      <c r="W22" s="89">
        <v>75</v>
      </c>
      <c r="X22" s="54"/>
      <c r="Y22" s="90">
        <f t="shared" si="4"/>
        <v>75</v>
      </c>
      <c r="Z22" s="87">
        <v>87.5</v>
      </c>
      <c r="AA22" s="54"/>
      <c r="AB22" s="90">
        <f t="shared" si="5"/>
        <v>87.5</v>
      </c>
      <c r="AC22" s="87">
        <v>92.5</v>
      </c>
      <c r="AD22" s="54"/>
      <c r="AE22" s="90">
        <f t="shared" si="6"/>
        <v>92.5</v>
      </c>
      <c r="AF22" s="87"/>
      <c r="AG22" s="54"/>
      <c r="AH22" s="90">
        <f t="shared" si="7"/>
        <v>0</v>
      </c>
      <c r="AI22" s="91">
        <f t="shared" si="8"/>
        <v>92.5</v>
      </c>
      <c r="AJ22" s="92">
        <f t="shared" si="9"/>
        <v>252.5</v>
      </c>
      <c r="AK22" s="87">
        <v>140</v>
      </c>
      <c r="AL22" s="54"/>
      <c r="AM22" s="90">
        <f t="shared" si="10"/>
        <v>140</v>
      </c>
      <c r="AN22" s="87">
        <v>157.5</v>
      </c>
      <c r="AO22" s="54" t="s">
        <v>43</v>
      </c>
      <c r="AP22" s="90">
        <f t="shared" si="11"/>
        <v>0</v>
      </c>
      <c r="AQ22" s="87">
        <v>160</v>
      </c>
      <c r="AR22" s="54" t="s">
        <v>43</v>
      </c>
      <c r="AS22" s="90">
        <f t="shared" si="12"/>
        <v>0</v>
      </c>
      <c r="AT22" s="87"/>
      <c r="AU22" s="54"/>
      <c r="AV22" s="90">
        <f t="shared" si="13"/>
        <v>0</v>
      </c>
      <c r="AW22" s="91">
        <f t="shared" si="18"/>
        <v>140</v>
      </c>
      <c r="AX22" s="93">
        <f t="shared" si="14"/>
        <v>392.5</v>
      </c>
      <c r="AY22" s="94">
        <f t="shared" si="15"/>
        <v>302.34274999999997</v>
      </c>
      <c r="AZ22" s="95">
        <f t="shared" si="16"/>
        <v>865.3055</v>
      </c>
      <c r="BA22" s="96">
        <v>1</v>
      </c>
    </row>
    <row r="23" spans="1:53" ht="16.5">
      <c r="A23" s="54" t="s">
        <v>111</v>
      </c>
      <c r="B23" s="55">
        <v>32967</v>
      </c>
      <c r="C23" s="54">
        <v>17</v>
      </c>
      <c r="D23" s="54">
        <v>2</v>
      </c>
      <c r="E23" s="54" t="s">
        <v>110</v>
      </c>
      <c r="F23" s="85">
        <v>0.72215</v>
      </c>
      <c r="G23" s="86">
        <v>1</v>
      </c>
      <c r="H23" s="97">
        <v>97.7</v>
      </c>
      <c r="I23" s="98" t="s">
        <v>112</v>
      </c>
      <c r="J23" s="89">
        <v>185</v>
      </c>
      <c r="K23" s="54"/>
      <c r="L23" s="90">
        <f t="shared" si="0"/>
        <v>185</v>
      </c>
      <c r="M23" s="87">
        <v>205</v>
      </c>
      <c r="N23" s="54"/>
      <c r="O23" s="90">
        <f t="shared" si="1"/>
        <v>205</v>
      </c>
      <c r="P23" s="87">
        <v>230</v>
      </c>
      <c r="Q23" s="54"/>
      <c r="R23" s="90">
        <f t="shared" si="2"/>
        <v>230</v>
      </c>
      <c r="S23" s="87"/>
      <c r="T23" s="54"/>
      <c r="U23" s="90">
        <f t="shared" si="3"/>
        <v>0</v>
      </c>
      <c r="V23" s="91">
        <f t="shared" si="19"/>
        <v>230</v>
      </c>
      <c r="W23" s="89">
        <v>117.5</v>
      </c>
      <c r="X23" s="54"/>
      <c r="Y23" s="90">
        <f t="shared" si="4"/>
        <v>117.5</v>
      </c>
      <c r="Z23" s="87">
        <v>125</v>
      </c>
      <c r="AA23" s="54"/>
      <c r="AB23" s="90">
        <f t="shared" si="5"/>
        <v>125</v>
      </c>
      <c r="AC23" s="87">
        <v>130</v>
      </c>
      <c r="AD23" s="54" t="s">
        <v>43</v>
      </c>
      <c r="AE23" s="90">
        <f t="shared" si="6"/>
        <v>0</v>
      </c>
      <c r="AF23" s="87"/>
      <c r="AG23" s="54"/>
      <c r="AH23" s="90">
        <f t="shared" si="7"/>
        <v>0</v>
      </c>
      <c r="AI23" s="91">
        <f t="shared" si="8"/>
        <v>125</v>
      </c>
      <c r="AJ23" s="92">
        <f t="shared" si="9"/>
        <v>355</v>
      </c>
      <c r="AK23" s="87">
        <v>162.5</v>
      </c>
      <c r="AL23" s="54"/>
      <c r="AM23" s="90">
        <f t="shared" si="10"/>
        <v>162.5</v>
      </c>
      <c r="AN23" s="87">
        <v>182.5</v>
      </c>
      <c r="AO23" s="54"/>
      <c r="AP23" s="90">
        <f t="shared" si="11"/>
        <v>182.5</v>
      </c>
      <c r="AQ23" s="87">
        <v>192.5</v>
      </c>
      <c r="AR23" s="54" t="s">
        <v>43</v>
      </c>
      <c r="AS23" s="90">
        <f t="shared" si="12"/>
        <v>0</v>
      </c>
      <c r="AT23" s="87"/>
      <c r="AU23" s="54"/>
      <c r="AV23" s="90">
        <f t="shared" si="13"/>
        <v>0</v>
      </c>
      <c r="AW23" s="91">
        <f t="shared" si="18"/>
        <v>182.5</v>
      </c>
      <c r="AX23" s="93">
        <f t="shared" si="14"/>
        <v>537.5</v>
      </c>
      <c r="AY23" s="94">
        <f t="shared" si="15"/>
        <v>388.155625</v>
      </c>
      <c r="AZ23" s="95">
        <f t="shared" si="16"/>
        <v>1184.9725</v>
      </c>
      <c r="BA23" s="96">
        <v>1</v>
      </c>
    </row>
    <row r="24" spans="1:53" ht="16.5">
      <c r="A24" s="1" t="s">
        <v>113</v>
      </c>
      <c r="B24" s="55"/>
      <c r="C24" s="54">
        <v>18</v>
      </c>
      <c r="D24" s="54">
        <v>1</v>
      </c>
      <c r="E24" s="54" t="s">
        <v>114</v>
      </c>
      <c r="F24" s="85">
        <v>1.0454</v>
      </c>
      <c r="G24" s="86">
        <v>1</v>
      </c>
      <c r="H24" s="87">
        <v>55.9</v>
      </c>
      <c r="I24" s="88">
        <v>123</v>
      </c>
      <c r="J24" s="87">
        <v>112</v>
      </c>
      <c r="K24" s="54"/>
      <c r="L24" s="90">
        <f t="shared" si="0"/>
        <v>112</v>
      </c>
      <c r="M24" s="87">
        <v>120</v>
      </c>
      <c r="N24" s="54"/>
      <c r="O24" s="90">
        <f t="shared" si="1"/>
        <v>120</v>
      </c>
      <c r="P24" s="87">
        <v>127.5</v>
      </c>
      <c r="Q24" s="54"/>
      <c r="R24" s="90">
        <f t="shared" si="2"/>
        <v>127.5</v>
      </c>
      <c r="S24" s="87"/>
      <c r="T24" s="54"/>
      <c r="U24" s="90">
        <f t="shared" si="3"/>
        <v>0</v>
      </c>
      <c r="V24" s="91">
        <f t="shared" si="19"/>
        <v>127.5</v>
      </c>
      <c r="W24" s="89">
        <v>55</v>
      </c>
      <c r="X24" s="54"/>
      <c r="Y24" s="90">
        <f t="shared" si="4"/>
        <v>55</v>
      </c>
      <c r="Z24" s="87">
        <v>62.5</v>
      </c>
      <c r="AA24" s="54"/>
      <c r="AB24" s="90">
        <f t="shared" si="5"/>
        <v>62.5</v>
      </c>
      <c r="AC24" s="87">
        <v>67.5</v>
      </c>
      <c r="AD24" s="54"/>
      <c r="AE24" s="90">
        <f t="shared" si="6"/>
        <v>67.5</v>
      </c>
      <c r="AF24" s="87"/>
      <c r="AG24" s="54"/>
      <c r="AH24" s="90">
        <f t="shared" si="7"/>
        <v>0</v>
      </c>
      <c r="AI24" s="91">
        <f t="shared" si="8"/>
        <v>67.5</v>
      </c>
      <c r="AJ24" s="92">
        <f t="shared" si="9"/>
        <v>195</v>
      </c>
      <c r="AK24" s="87">
        <v>110</v>
      </c>
      <c r="AL24" s="54"/>
      <c r="AM24" s="90">
        <f t="shared" si="10"/>
        <v>110</v>
      </c>
      <c r="AN24" s="87">
        <v>117.5</v>
      </c>
      <c r="AO24" s="54"/>
      <c r="AP24" s="90">
        <f t="shared" si="11"/>
        <v>117.5</v>
      </c>
      <c r="AQ24" s="87">
        <v>125</v>
      </c>
      <c r="AR24" s="54" t="s">
        <v>43</v>
      </c>
      <c r="AS24" s="90">
        <f t="shared" si="12"/>
        <v>0</v>
      </c>
      <c r="AT24" s="87"/>
      <c r="AU24" s="54"/>
      <c r="AV24" s="90">
        <f t="shared" si="13"/>
        <v>0</v>
      </c>
      <c r="AW24" s="91">
        <f t="shared" si="18"/>
        <v>117.5</v>
      </c>
      <c r="AX24" s="93">
        <f t="shared" si="14"/>
        <v>312.5</v>
      </c>
      <c r="AY24" s="94">
        <f t="shared" si="15"/>
        <v>326.68750000000006</v>
      </c>
      <c r="AZ24" s="95">
        <f t="shared" si="16"/>
        <v>688.9375</v>
      </c>
      <c r="BA24" s="96">
        <v>1</v>
      </c>
    </row>
    <row r="25" spans="1:53" ht="16.5">
      <c r="A25" s="54" t="s">
        <v>115</v>
      </c>
      <c r="B25" s="55">
        <v>32600</v>
      </c>
      <c r="C25" s="54">
        <v>18</v>
      </c>
      <c r="D25" s="54">
        <v>1</v>
      </c>
      <c r="E25" s="54" t="s">
        <v>114</v>
      </c>
      <c r="F25" s="85">
        <v>0.90595</v>
      </c>
      <c r="G25" s="86">
        <v>1</v>
      </c>
      <c r="H25" s="87">
        <v>66.9</v>
      </c>
      <c r="I25" s="88">
        <v>148</v>
      </c>
      <c r="J25" s="89">
        <v>132</v>
      </c>
      <c r="K25" s="54"/>
      <c r="L25" s="90">
        <f t="shared" si="0"/>
        <v>132</v>
      </c>
      <c r="M25" s="87">
        <v>142.5</v>
      </c>
      <c r="N25" s="54"/>
      <c r="O25" s="90">
        <f t="shared" si="1"/>
        <v>142.5</v>
      </c>
      <c r="P25" s="87">
        <v>150</v>
      </c>
      <c r="Q25" s="54" t="s">
        <v>43</v>
      </c>
      <c r="R25" s="90">
        <f t="shared" si="2"/>
        <v>0</v>
      </c>
      <c r="S25" s="87"/>
      <c r="T25" s="54"/>
      <c r="U25" s="90">
        <f t="shared" si="3"/>
        <v>0</v>
      </c>
      <c r="V25" s="91">
        <f t="shared" si="19"/>
        <v>142.5</v>
      </c>
      <c r="W25" s="89">
        <v>70</v>
      </c>
      <c r="X25" s="54"/>
      <c r="Y25" s="90">
        <f t="shared" si="4"/>
        <v>70</v>
      </c>
      <c r="Z25" s="87">
        <v>77.5</v>
      </c>
      <c r="AA25" s="54"/>
      <c r="AB25" s="90">
        <f t="shared" si="5"/>
        <v>77.5</v>
      </c>
      <c r="AC25" s="87">
        <v>82.5</v>
      </c>
      <c r="AD25" s="54" t="s">
        <v>43</v>
      </c>
      <c r="AE25" s="90">
        <f t="shared" si="6"/>
        <v>0</v>
      </c>
      <c r="AF25" s="87"/>
      <c r="AG25" s="54"/>
      <c r="AH25" s="90">
        <f t="shared" si="7"/>
        <v>0</v>
      </c>
      <c r="AI25" s="91">
        <f t="shared" si="8"/>
        <v>77.5</v>
      </c>
      <c r="AJ25" s="92">
        <f t="shared" si="9"/>
        <v>220</v>
      </c>
      <c r="AK25" s="87">
        <v>115</v>
      </c>
      <c r="AL25" s="54"/>
      <c r="AM25" s="90">
        <f t="shared" si="10"/>
        <v>115</v>
      </c>
      <c r="AN25" s="87">
        <v>122.5</v>
      </c>
      <c r="AO25" s="54"/>
      <c r="AP25" s="90">
        <f t="shared" si="11"/>
        <v>122.5</v>
      </c>
      <c r="AQ25" s="87">
        <v>130</v>
      </c>
      <c r="AR25" s="54"/>
      <c r="AS25" s="90">
        <f t="shared" si="12"/>
        <v>130</v>
      </c>
      <c r="AT25" s="87"/>
      <c r="AU25" s="54"/>
      <c r="AV25" s="90">
        <f t="shared" si="13"/>
        <v>0</v>
      </c>
      <c r="AW25" s="91">
        <f t="shared" si="18"/>
        <v>130</v>
      </c>
      <c r="AX25" s="93">
        <f t="shared" si="14"/>
        <v>350</v>
      </c>
      <c r="AY25" s="94">
        <f t="shared" si="15"/>
        <v>317.08250000000004</v>
      </c>
      <c r="AZ25" s="95">
        <f t="shared" si="16"/>
        <v>771.61</v>
      </c>
      <c r="BA25" s="96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25"/>
  <sheetViews>
    <sheetView tabSelected="1" workbookViewId="0" topLeftCell="A1">
      <selection activeCell="AY14" sqref="AY14"/>
    </sheetView>
  </sheetViews>
  <sheetFormatPr defaultColWidth="8.88671875" defaultRowHeight="16.5"/>
  <cols>
    <col min="1" max="1" width="15.3359375" style="0" customWidth="1"/>
    <col min="2" max="2" width="6.4453125" style="0" hidden="1" customWidth="1"/>
    <col min="3" max="3" width="3.4453125" style="0" customWidth="1"/>
    <col min="4" max="4" width="0" style="0" hidden="1" customWidth="1"/>
    <col min="5" max="5" width="10.88671875" style="0" customWidth="1"/>
    <col min="6" max="7" width="0" style="0" hidden="1" customWidth="1"/>
    <col min="8" max="8" width="5.99609375" style="0" customWidth="1"/>
    <col min="9" max="9" width="4.6640625" style="0" customWidth="1"/>
    <col min="10" max="21" width="0" style="0" hidden="1" customWidth="1"/>
    <col min="22" max="22" width="7.3359375" style="0" customWidth="1"/>
    <col min="23" max="34" width="0" style="0" hidden="1" customWidth="1"/>
    <col min="35" max="35" width="7.10546875" style="0" customWidth="1"/>
    <col min="36" max="48" width="0" style="0" hidden="1" customWidth="1"/>
    <col min="49" max="49" width="7.10546875" style="0" customWidth="1"/>
  </cols>
  <sheetData>
    <row r="1" spans="1:54" ht="80.25" customHeight="1">
      <c r="A1" s="2" t="s">
        <v>2</v>
      </c>
      <c r="B1" s="53" t="s">
        <v>0</v>
      </c>
      <c r="C1" s="2" t="s">
        <v>3</v>
      </c>
      <c r="D1" s="2" t="s">
        <v>4</v>
      </c>
      <c r="E1" s="2" t="s">
        <v>31</v>
      </c>
      <c r="F1" s="11" t="s">
        <v>1</v>
      </c>
      <c r="G1" s="12" t="s">
        <v>30</v>
      </c>
      <c r="H1" s="3" t="s">
        <v>5</v>
      </c>
      <c r="I1" s="4" t="s">
        <v>6</v>
      </c>
      <c r="J1" s="5" t="s">
        <v>7</v>
      </c>
      <c r="K1" s="2" t="s">
        <v>8</v>
      </c>
      <c r="L1" s="6" t="s">
        <v>9</v>
      </c>
      <c r="M1" s="3" t="s">
        <v>10</v>
      </c>
      <c r="N1" s="2" t="s">
        <v>8</v>
      </c>
      <c r="O1" s="6" t="s">
        <v>9</v>
      </c>
      <c r="P1" s="2" t="s">
        <v>11</v>
      </c>
      <c r="Q1" s="2" t="s">
        <v>8</v>
      </c>
      <c r="R1" s="6" t="s">
        <v>9</v>
      </c>
      <c r="S1" s="2" t="s">
        <v>12</v>
      </c>
      <c r="T1" s="2" t="s">
        <v>8</v>
      </c>
      <c r="U1" s="6" t="s">
        <v>9</v>
      </c>
      <c r="V1" s="7" t="s">
        <v>13</v>
      </c>
      <c r="W1" s="5" t="s">
        <v>14</v>
      </c>
      <c r="X1" s="2" t="s">
        <v>8</v>
      </c>
      <c r="Y1" s="6" t="s">
        <v>9</v>
      </c>
      <c r="Z1" s="2" t="s">
        <v>15</v>
      </c>
      <c r="AA1" s="2" t="s">
        <v>8</v>
      </c>
      <c r="AB1" s="6" t="s">
        <v>9</v>
      </c>
      <c r="AC1" s="2" t="s">
        <v>16</v>
      </c>
      <c r="AD1" s="2" t="s">
        <v>8</v>
      </c>
      <c r="AE1" s="6" t="s">
        <v>9</v>
      </c>
      <c r="AF1" s="2" t="s">
        <v>17</v>
      </c>
      <c r="AG1" s="2" t="s">
        <v>8</v>
      </c>
      <c r="AH1" s="6" t="s">
        <v>9</v>
      </c>
      <c r="AI1" s="7" t="s">
        <v>18</v>
      </c>
      <c r="AJ1" s="14" t="s">
        <v>19</v>
      </c>
      <c r="AK1" s="2" t="s">
        <v>20</v>
      </c>
      <c r="AL1" s="2" t="s">
        <v>8</v>
      </c>
      <c r="AM1" s="6" t="s">
        <v>9</v>
      </c>
      <c r="AN1" s="2" t="s">
        <v>21</v>
      </c>
      <c r="AO1" s="2" t="s">
        <v>8</v>
      </c>
      <c r="AP1" s="6" t="s">
        <v>9</v>
      </c>
      <c r="AQ1" s="2" t="s">
        <v>22</v>
      </c>
      <c r="AR1" s="2" t="s">
        <v>8</v>
      </c>
      <c r="AS1" s="6" t="s">
        <v>9</v>
      </c>
      <c r="AT1" s="2" t="s">
        <v>23</v>
      </c>
      <c r="AU1" s="2" t="s">
        <v>8</v>
      </c>
      <c r="AV1" s="6" t="s">
        <v>9</v>
      </c>
      <c r="AW1" s="7" t="s">
        <v>24</v>
      </c>
      <c r="AX1" s="8" t="s">
        <v>25</v>
      </c>
      <c r="AY1" s="9" t="s">
        <v>26</v>
      </c>
      <c r="AZ1" s="10" t="s">
        <v>27</v>
      </c>
      <c r="BA1" s="6" t="s">
        <v>28</v>
      </c>
      <c r="BB1" s="6" t="s">
        <v>29</v>
      </c>
    </row>
    <row r="2" spans="1:54" s="70" customFormat="1" ht="14.25">
      <c r="A2" s="56" t="s">
        <v>44</v>
      </c>
      <c r="B2" s="57">
        <v>30431</v>
      </c>
      <c r="C2" s="56">
        <v>23</v>
      </c>
      <c r="D2" s="56">
        <v>2</v>
      </c>
      <c r="E2" s="56" t="s">
        <v>45</v>
      </c>
      <c r="F2" s="58">
        <v>0.71885</v>
      </c>
      <c r="G2" s="59">
        <v>1</v>
      </c>
      <c r="H2" s="60">
        <v>70.9</v>
      </c>
      <c r="I2" s="61">
        <v>165</v>
      </c>
      <c r="J2" s="62"/>
      <c r="K2" s="56"/>
      <c r="L2" s="63">
        <f aca="true" t="shared" si="0" ref="L2:L25">IF(K2&gt;0,0,J2)</f>
        <v>0</v>
      </c>
      <c r="M2" s="60"/>
      <c r="N2" s="56"/>
      <c r="O2" s="63">
        <f aca="true" t="shared" si="1" ref="O2:O25">IF(N2&gt;0,0,M2)</f>
        <v>0</v>
      </c>
      <c r="P2" s="60"/>
      <c r="Q2" s="56"/>
      <c r="R2" s="63">
        <f aca="true" t="shared" si="2" ref="R2:R25">IF(Q2&gt;0,0,P2)</f>
        <v>0</v>
      </c>
      <c r="S2" s="60"/>
      <c r="T2" s="56"/>
      <c r="U2" s="63">
        <f aca="true" t="shared" si="3" ref="U2:U25">IF(T2&gt;0,0,S2)</f>
        <v>0</v>
      </c>
      <c r="V2" s="64"/>
      <c r="W2" s="62">
        <v>182.5</v>
      </c>
      <c r="X2" s="56" t="s">
        <v>43</v>
      </c>
      <c r="Y2" s="63">
        <f aca="true" t="shared" si="4" ref="Y2:Y25">IF(X2&gt;0,0,W2)</f>
        <v>0</v>
      </c>
      <c r="Z2" s="60">
        <v>182.5</v>
      </c>
      <c r="AA2" s="56"/>
      <c r="AB2" s="63">
        <f aca="true" t="shared" si="5" ref="AB2:AB25">IF(AA2&gt;0,0,Z2)</f>
        <v>182.5</v>
      </c>
      <c r="AC2" s="60">
        <v>207.5</v>
      </c>
      <c r="AD2" s="56" t="s">
        <v>43</v>
      </c>
      <c r="AE2" s="63">
        <f aca="true" t="shared" si="6" ref="AE2:AE25">IF(AD2&gt;0,0,AC2)</f>
        <v>0</v>
      </c>
      <c r="AF2" s="60"/>
      <c r="AG2" s="56"/>
      <c r="AH2" s="63">
        <f aca="true" t="shared" si="7" ref="AH2:AH25">IF(AG2&gt;0,0,AF2)</f>
        <v>0</v>
      </c>
      <c r="AI2" s="64">
        <f aca="true" t="shared" si="8" ref="AI2:AI25">MAX(Y2,AB2,AE2)</f>
        <v>182.5</v>
      </c>
      <c r="AJ2" s="65">
        <f>V2+AI2</f>
        <v>182.5</v>
      </c>
      <c r="AK2" s="60"/>
      <c r="AL2" s="56"/>
      <c r="AM2" s="63">
        <f aca="true" t="shared" si="9" ref="AM2:AM25">IF(AL2&gt;0,0,AK2)</f>
        <v>0</v>
      </c>
      <c r="AN2" s="60"/>
      <c r="AO2" s="56"/>
      <c r="AP2" s="63">
        <f aca="true" t="shared" si="10" ref="AP2:AP25">IF(AO2&gt;0,0,AN2)</f>
        <v>0</v>
      </c>
      <c r="AQ2" s="60"/>
      <c r="AR2" s="56"/>
      <c r="AS2" s="63">
        <f aca="true" t="shared" si="11" ref="AS2:AS25">IF(AR2&gt;0,0,AQ2)</f>
        <v>0</v>
      </c>
      <c r="AT2" s="60"/>
      <c r="AU2" s="56"/>
      <c r="AV2" s="63">
        <f aca="true" t="shared" si="12" ref="AV2:AV25">IF(AU2&gt;0,0,AT2)</f>
        <v>0</v>
      </c>
      <c r="AW2" s="64"/>
      <c r="AX2" s="66">
        <f aca="true" t="shared" si="13" ref="AX2:AX17">(AW2+AI2+V2)</f>
        <v>182.5</v>
      </c>
      <c r="AY2" s="67">
        <f aca="true" t="shared" si="14" ref="AY2:AY25">(F2*G2*AX2)</f>
        <v>131.190125</v>
      </c>
      <c r="AZ2" s="68">
        <f aca="true" t="shared" si="15" ref="AZ2:AZ17">(AX2*2.2046)</f>
        <v>402.33950000000004</v>
      </c>
      <c r="BA2" s="69">
        <v>1</v>
      </c>
      <c r="BB2" s="69"/>
    </row>
    <row r="3" spans="1:54" s="70" customFormat="1" ht="14.25">
      <c r="A3" s="56" t="s">
        <v>46</v>
      </c>
      <c r="B3" s="57">
        <v>24027</v>
      </c>
      <c r="C3" s="56">
        <v>41</v>
      </c>
      <c r="D3" s="56">
        <v>2</v>
      </c>
      <c r="E3" s="56" t="s">
        <v>47</v>
      </c>
      <c r="F3" s="58">
        <v>0.6153</v>
      </c>
      <c r="G3" s="59">
        <v>1.01</v>
      </c>
      <c r="H3" s="60">
        <v>89.1</v>
      </c>
      <c r="I3" s="61">
        <v>198</v>
      </c>
      <c r="J3" s="62"/>
      <c r="K3" s="56"/>
      <c r="L3" s="63">
        <f t="shared" si="0"/>
        <v>0</v>
      </c>
      <c r="M3" s="60"/>
      <c r="N3" s="56"/>
      <c r="O3" s="63">
        <f t="shared" si="1"/>
        <v>0</v>
      </c>
      <c r="P3" s="60"/>
      <c r="Q3" s="56"/>
      <c r="R3" s="63">
        <f t="shared" si="2"/>
        <v>0</v>
      </c>
      <c r="S3" s="60"/>
      <c r="T3" s="56"/>
      <c r="U3" s="63">
        <f t="shared" si="3"/>
        <v>0</v>
      </c>
      <c r="V3" s="64"/>
      <c r="W3" s="62">
        <v>192.5</v>
      </c>
      <c r="X3" s="56"/>
      <c r="Y3" s="63">
        <f t="shared" si="4"/>
        <v>192.5</v>
      </c>
      <c r="Z3" s="60">
        <v>205</v>
      </c>
      <c r="AA3" s="56"/>
      <c r="AB3" s="63">
        <f t="shared" si="5"/>
        <v>205</v>
      </c>
      <c r="AC3" s="60">
        <v>210</v>
      </c>
      <c r="AD3" s="56"/>
      <c r="AE3" s="63">
        <f t="shared" si="6"/>
        <v>210</v>
      </c>
      <c r="AF3" s="60">
        <v>215</v>
      </c>
      <c r="AG3" s="56" t="s">
        <v>43</v>
      </c>
      <c r="AH3" s="63">
        <f t="shared" si="7"/>
        <v>0</v>
      </c>
      <c r="AI3" s="64">
        <f t="shared" si="8"/>
        <v>210</v>
      </c>
      <c r="AJ3" s="65">
        <f>V3+AI3</f>
        <v>210</v>
      </c>
      <c r="AK3" s="60"/>
      <c r="AL3" s="56"/>
      <c r="AM3" s="63">
        <f t="shared" si="9"/>
        <v>0</v>
      </c>
      <c r="AN3" s="60"/>
      <c r="AO3" s="56"/>
      <c r="AP3" s="63">
        <f t="shared" si="10"/>
        <v>0</v>
      </c>
      <c r="AQ3" s="60"/>
      <c r="AR3" s="56"/>
      <c r="AS3" s="63">
        <f t="shared" si="11"/>
        <v>0</v>
      </c>
      <c r="AT3" s="60"/>
      <c r="AU3" s="56"/>
      <c r="AV3" s="63">
        <f t="shared" si="12"/>
        <v>0</v>
      </c>
      <c r="AW3" s="64"/>
      <c r="AX3" s="66">
        <f t="shared" si="13"/>
        <v>210</v>
      </c>
      <c r="AY3" s="67">
        <f t="shared" si="14"/>
        <v>130.50512999999998</v>
      </c>
      <c r="AZ3" s="68">
        <f t="shared" si="15"/>
        <v>462.966</v>
      </c>
      <c r="BA3" s="69">
        <v>1</v>
      </c>
      <c r="BB3" s="69"/>
    </row>
    <row r="4" spans="1:54" s="70" customFormat="1" ht="14.25">
      <c r="A4" s="56" t="s">
        <v>48</v>
      </c>
      <c r="B4" s="57"/>
      <c r="C4" s="56">
        <v>43</v>
      </c>
      <c r="D4" s="56">
        <v>2</v>
      </c>
      <c r="E4" s="56" t="s">
        <v>47</v>
      </c>
      <c r="F4" s="58">
        <v>0.5546</v>
      </c>
      <c r="G4" s="59">
        <v>1.031</v>
      </c>
      <c r="H4" s="60">
        <v>116.5</v>
      </c>
      <c r="I4" s="61">
        <v>275</v>
      </c>
      <c r="J4" s="62"/>
      <c r="K4" s="56"/>
      <c r="L4" s="63">
        <f t="shared" si="0"/>
        <v>0</v>
      </c>
      <c r="M4" s="60"/>
      <c r="N4" s="56"/>
      <c r="O4" s="63">
        <f t="shared" si="1"/>
        <v>0</v>
      </c>
      <c r="P4" s="60"/>
      <c r="Q4" s="56"/>
      <c r="R4" s="63">
        <f t="shared" si="2"/>
        <v>0</v>
      </c>
      <c r="S4" s="60"/>
      <c r="T4" s="56"/>
      <c r="U4" s="63">
        <f t="shared" si="3"/>
        <v>0</v>
      </c>
      <c r="V4" s="64"/>
      <c r="W4" s="62">
        <v>242.5</v>
      </c>
      <c r="X4" s="56"/>
      <c r="Y4" s="63">
        <f t="shared" si="4"/>
        <v>242.5</v>
      </c>
      <c r="Z4" s="60">
        <v>262.5</v>
      </c>
      <c r="AA4" s="56"/>
      <c r="AB4" s="63">
        <f t="shared" si="5"/>
        <v>262.5</v>
      </c>
      <c r="AC4" s="60">
        <v>272.5</v>
      </c>
      <c r="AD4" s="56" t="s">
        <v>43</v>
      </c>
      <c r="AE4" s="63">
        <f t="shared" si="6"/>
        <v>0</v>
      </c>
      <c r="AF4" s="60"/>
      <c r="AG4" s="56"/>
      <c r="AH4" s="63">
        <f t="shared" si="7"/>
        <v>0</v>
      </c>
      <c r="AI4" s="64">
        <f t="shared" si="8"/>
        <v>262.5</v>
      </c>
      <c r="AJ4" s="65">
        <f>V4+AI4</f>
        <v>262.5</v>
      </c>
      <c r="AK4" s="60"/>
      <c r="AL4" s="56"/>
      <c r="AM4" s="63">
        <f t="shared" si="9"/>
        <v>0</v>
      </c>
      <c r="AN4" s="60"/>
      <c r="AO4" s="56"/>
      <c r="AP4" s="63">
        <f t="shared" si="10"/>
        <v>0</v>
      </c>
      <c r="AQ4" s="60"/>
      <c r="AR4" s="56"/>
      <c r="AS4" s="63">
        <f t="shared" si="11"/>
        <v>0</v>
      </c>
      <c r="AT4" s="60"/>
      <c r="AU4" s="56"/>
      <c r="AV4" s="63">
        <f t="shared" si="12"/>
        <v>0</v>
      </c>
      <c r="AW4" s="64"/>
      <c r="AX4" s="66">
        <f t="shared" si="13"/>
        <v>262.5</v>
      </c>
      <c r="AY4" s="67">
        <f t="shared" si="14"/>
        <v>150.09555749999998</v>
      </c>
      <c r="AZ4" s="68">
        <f t="shared" si="15"/>
        <v>578.7075</v>
      </c>
      <c r="BA4" s="69">
        <v>1</v>
      </c>
      <c r="BB4" s="69"/>
    </row>
    <row r="5" spans="1:54" s="70" customFormat="1" ht="14.25">
      <c r="A5" s="56" t="s">
        <v>49</v>
      </c>
      <c r="B5" s="57">
        <v>20072</v>
      </c>
      <c r="C5" s="56">
        <v>52</v>
      </c>
      <c r="D5" s="56">
        <v>2</v>
      </c>
      <c r="E5" s="56" t="s">
        <v>50</v>
      </c>
      <c r="F5" s="58">
        <v>0.5632</v>
      </c>
      <c r="G5" s="59">
        <v>1.165</v>
      </c>
      <c r="H5" s="60">
        <v>109.5</v>
      </c>
      <c r="I5" s="61">
        <v>242</v>
      </c>
      <c r="J5" s="60"/>
      <c r="K5" s="56"/>
      <c r="L5" s="63">
        <f t="shared" si="0"/>
        <v>0</v>
      </c>
      <c r="M5" s="60"/>
      <c r="N5" s="56"/>
      <c r="O5" s="63">
        <f t="shared" si="1"/>
        <v>0</v>
      </c>
      <c r="P5" s="60"/>
      <c r="Q5" s="56"/>
      <c r="R5" s="63">
        <f t="shared" si="2"/>
        <v>0</v>
      </c>
      <c r="S5" s="60"/>
      <c r="T5" s="56"/>
      <c r="U5" s="63">
        <f t="shared" si="3"/>
        <v>0</v>
      </c>
      <c r="V5" s="64"/>
      <c r="W5" s="62">
        <v>215</v>
      </c>
      <c r="X5" s="56" t="s">
        <v>51</v>
      </c>
      <c r="Y5" s="63">
        <f t="shared" si="4"/>
        <v>0</v>
      </c>
      <c r="Z5" s="60">
        <v>227.5</v>
      </c>
      <c r="AA5" s="56" t="s">
        <v>43</v>
      </c>
      <c r="AB5" s="63">
        <f t="shared" si="5"/>
        <v>0</v>
      </c>
      <c r="AC5" s="60">
        <v>227.5</v>
      </c>
      <c r="AD5" s="56"/>
      <c r="AE5" s="63">
        <f t="shared" si="6"/>
        <v>227.5</v>
      </c>
      <c r="AF5" s="60"/>
      <c r="AG5" s="56"/>
      <c r="AH5" s="63">
        <f t="shared" si="7"/>
        <v>0</v>
      </c>
      <c r="AI5" s="64">
        <f t="shared" si="8"/>
        <v>227.5</v>
      </c>
      <c r="AJ5" s="65">
        <f>V5+AI5</f>
        <v>227.5</v>
      </c>
      <c r="AK5" s="60"/>
      <c r="AL5" s="56"/>
      <c r="AM5" s="63">
        <f t="shared" si="9"/>
        <v>0</v>
      </c>
      <c r="AN5" s="60"/>
      <c r="AO5" s="56"/>
      <c r="AP5" s="63">
        <f t="shared" si="10"/>
        <v>0</v>
      </c>
      <c r="AQ5" s="60"/>
      <c r="AR5" s="56"/>
      <c r="AS5" s="63">
        <f t="shared" si="11"/>
        <v>0</v>
      </c>
      <c r="AT5" s="60"/>
      <c r="AU5" s="56"/>
      <c r="AV5" s="63">
        <f t="shared" si="12"/>
        <v>0</v>
      </c>
      <c r="AW5" s="64"/>
      <c r="AX5" s="66">
        <f t="shared" si="13"/>
        <v>227.5</v>
      </c>
      <c r="AY5" s="67">
        <f t="shared" si="14"/>
        <v>149.26912000000002</v>
      </c>
      <c r="AZ5" s="68">
        <f t="shared" si="15"/>
        <v>501.54650000000004</v>
      </c>
      <c r="BA5" s="69">
        <v>1</v>
      </c>
      <c r="BB5" s="69"/>
    </row>
    <row r="6" spans="1:54" s="70" customFormat="1" ht="14.25">
      <c r="A6" s="56" t="s">
        <v>56</v>
      </c>
      <c r="B6" s="57">
        <v>23077</v>
      </c>
      <c r="C6" s="56">
        <v>44</v>
      </c>
      <c r="D6" s="56">
        <v>1</v>
      </c>
      <c r="E6" s="56" t="s">
        <v>53</v>
      </c>
      <c r="F6" s="58">
        <v>0.83555</v>
      </c>
      <c r="G6" s="59">
        <v>1.043</v>
      </c>
      <c r="H6" s="60">
        <v>59.8</v>
      </c>
      <c r="I6" s="61">
        <v>132</v>
      </c>
      <c r="J6" s="60">
        <v>192.5</v>
      </c>
      <c r="K6" s="56"/>
      <c r="L6" s="63">
        <f t="shared" si="0"/>
        <v>192.5</v>
      </c>
      <c r="M6" s="60">
        <v>207.5</v>
      </c>
      <c r="N6" s="56"/>
      <c r="O6" s="63">
        <f t="shared" si="1"/>
        <v>207.5</v>
      </c>
      <c r="P6" s="60">
        <v>217.5</v>
      </c>
      <c r="Q6" s="56"/>
      <c r="R6" s="63">
        <f t="shared" si="2"/>
        <v>217.5</v>
      </c>
      <c r="S6" s="60"/>
      <c r="T6" s="56"/>
      <c r="U6" s="63">
        <f t="shared" si="3"/>
        <v>0</v>
      </c>
      <c r="V6" s="64">
        <f aca="true" t="shared" si="16" ref="V6:V25">IF(COUNT(K6,N6)&gt;2,"out",MAX(L6,O6,R6))</f>
        <v>217.5</v>
      </c>
      <c r="W6" s="62">
        <v>110</v>
      </c>
      <c r="X6" s="56"/>
      <c r="Y6" s="63">
        <f t="shared" si="4"/>
        <v>110</v>
      </c>
      <c r="Z6" s="60">
        <v>117.5</v>
      </c>
      <c r="AA6" s="56"/>
      <c r="AB6" s="63">
        <f t="shared" si="5"/>
        <v>117.5</v>
      </c>
      <c r="AC6" s="60">
        <v>120</v>
      </c>
      <c r="AD6" s="56" t="s">
        <v>43</v>
      </c>
      <c r="AE6" s="63">
        <f t="shared" si="6"/>
        <v>0</v>
      </c>
      <c r="AF6" s="60"/>
      <c r="AG6" s="56"/>
      <c r="AH6" s="63">
        <f t="shared" si="7"/>
        <v>0</v>
      </c>
      <c r="AI6" s="64">
        <f t="shared" si="8"/>
        <v>117.5</v>
      </c>
      <c r="AJ6" s="65">
        <f aca="true" t="shared" si="17" ref="AJ6:AJ25">V6+AI6</f>
        <v>335</v>
      </c>
      <c r="AK6" s="60">
        <v>205</v>
      </c>
      <c r="AL6" s="56"/>
      <c r="AM6" s="63">
        <f t="shared" si="9"/>
        <v>205</v>
      </c>
      <c r="AN6" s="60">
        <v>220</v>
      </c>
      <c r="AO6" s="56" t="s">
        <v>43</v>
      </c>
      <c r="AP6" s="63">
        <f t="shared" si="10"/>
        <v>0</v>
      </c>
      <c r="AQ6" s="60">
        <v>220</v>
      </c>
      <c r="AR6" s="56" t="s">
        <v>43</v>
      </c>
      <c r="AS6" s="63">
        <f t="shared" si="11"/>
        <v>0</v>
      </c>
      <c r="AT6" s="60"/>
      <c r="AU6" s="56"/>
      <c r="AV6" s="63">
        <f t="shared" si="12"/>
        <v>0</v>
      </c>
      <c r="AW6" s="64">
        <f aca="true" t="shared" si="18" ref="AW6:AW25">MAX(AM6,AP6,AS6)</f>
        <v>205</v>
      </c>
      <c r="AX6" s="66">
        <f t="shared" si="13"/>
        <v>540</v>
      </c>
      <c r="AY6" s="67">
        <f t="shared" si="14"/>
        <v>470.59847099999996</v>
      </c>
      <c r="AZ6" s="68">
        <f t="shared" si="15"/>
        <v>1190.4840000000002</v>
      </c>
      <c r="BA6" s="69">
        <v>1</v>
      </c>
      <c r="BB6" s="69"/>
    </row>
    <row r="7" spans="1:54" s="70" customFormat="1" ht="14.25">
      <c r="A7" s="56" t="s">
        <v>52</v>
      </c>
      <c r="B7" s="57">
        <v>24014</v>
      </c>
      <c r="C7" s="56">
        <v>41</v>
      </c>
      <c r="D7" s="56">
        <v>2</v>
      </c>
      <c r="E7" s="56" t="s">
        <v>53</v>
      </c>
      <c r="F7" s="58">
        <v>0.56335</v>
      </c>
      <c r="G7" s="59">
        <v>1.01</v>
      </c>
      <c r="H7" s="60">
        <v>109.4</v>
      </c>
      <c r="I7" s="61">
        <v>242</v>
      </c>
      <c r="J7" s="60">
        <v>340</v>
      </c>
      <c r="K7" s="56"/>
      <c r="L7" s="63">
        <f t="shared" si="0"/>
        <v>340</v>
      </c>
      <c r="M7" s="60">
        <v>367.5</v>
      </c>
      <c r="N7" s="56" t="s">
        <v>43</v>
      </c>
      <c r="O7" s="63">
        <f t="shared" si="1"/>
        <v>0</v>
      </c>
      <c r="P7" s="60">
        <v>367.5</v>
      </c>
      <c r="Q7" s="56" t="s">
        <v>43</v>
      </c>
      <c r="R7" s="63">
        <f t="shared" si="2"/>
        <v>0</v>
      </c>
      <c r="S7" s="60"/>
      <c r="T7" s="56"/>
      <c r="U7" s="63">
        <f t="shared" si="3"/>
        <v>0</v>
      </c>
      <c r="V7" s="64">
        <f t="shared" si="16"/>
        <v>340</v>
      </c>
      <c r="W7" s="62">
        <v>232.5</v>
      </c>
      <c r="X7" s="56"/>
      <c r="Y7" s="63">
        <f t="shared" si="4"/>
        <v>232.5</v>
      </c>
      <c r="Z7" s="60">
        <v>235</v>
      </c>
      <c r="AA7" s="56" t="s">
        <v>43</v>
      </c>
      <c r="AB7" s="63">
        <f t="shared" si="5"/>
        <v>0</v>
      </c>
      <c r="AC7" s="60">
        <v>235</v>
      </c>
      <c r="AD7" s="56"/>
      <c r="AE7" s="63">
        <f t="shared" si="6"/>
        <v>235</v>
      </c>
      <c r="AF7" s="60"/>
      <c r="AG7" s="56"/>
      <c r="AH7" s="63">
        <f t="shared" si="7"/>
        <v>0</v>
      </c>
      <c r="AI7" s="64">
        <f t="shared" si="8"/>
        <v>235</v>
      </c>
      <c r="AJ7" s="65">
        <f>V7+AI7</f>
        <v>575</v>
      </c>
      <c r="AK7" s="60">
        <v>272.5</v>
      </c>
      <c r="AL7" s="56"/>
      <c r="AM7" s="63">
        <f t="shared" si="9"/>
        <v>272.5</v>
      </c>
      <c r="AN7" s="60">
        <v>295</v>
      </c>
      <c r="AO7" s="56" t="s">
        <v>43</v>
      </c>
      <c r="AP7" s="63">
        <f t="shared" si="10"/>
        <v>0</v>
      </c>
      <c r="AQ7" s="60">
        <v>295</v>
      </c>
      <c r="AR7" s="56" t="s">
        <v>43</v>
      </c>
      <c r="AS7" s="63">
        <f t="shared" si="11"/>
        <v>0</v>
      </c>
      <c r="AT7" s="60"/>
      <c r="AU7" s="56"/>
      <c r="AV7" s="63">
        <f t="shared" si="12"/>
        <v>0</v>
      </c>
      <c r="AW7" s="64">
        <f t="shared" si="18"/>
        <v>272.5</v>
      </c>
      <c r="AX7" s="66">
        <f t="shared" si="13"/>
        <v>847.5</v>
      </c>
      <c r="AY7" s="67">
        <f t="shared" si="14"/>
        <v>482.21351625</v>
      </c>
      <c r="AZ7" s="68">
        <f t="shared" si="15"/>
        <v>1868.3985</v>
      </c>
      <c r="BA7" s="69">
        <v>1</v>
      </c>
      <c r="BB7" s="69"/>
    </row>
    <row r="8" spans="1:54" s="70" customFormat="1" ht="14.25">
      <c r="A8" s="56" t="s">
        <v>54</v>
      </c>
      <c r="B8" s="57">
        <v>23678</v>
      </c>
      <c r="C8" s="56">
        <v>42</v>
      </c>
      <c r="D8" s="56">
        <v>2</v>
      </c>
      <c r="E8" s="56" t="s">
        <v>53</v>
      </c>
      <c r="F8" s="58">
        <v>0.53478</v>
      </c>
      <c r="G8" s="59">
        <v>1.02</v>
      </c>
      <c r="H8" s="60">
        <v>135.8</v>
      </c>
      <c r="I8" s="61">
        <v>308</v>
      </c>
      <c r="J8" s="60">
        <v>292.5</v>
      </c>
      <c r="K8" s="56"/>
      <c r="L8" s="63">
        <f t="shared" si="0"/>
        <v>292.5</v>
      </c>
      <c r="M8" s="60">
        <v>310</v>
      </c>
      <c r="N8" s="56"/>
      <c r="O8" s="63">
        <f t="shared" si="1"/>
        <v>310</v>
      </c>
      <c r="P8" s="60">
        <v>327.5</v>
      </c>
      <c r="Q8" s="56"/>
      <c r="R8" s="63">
        <f t="shared" si="2"/>
        <v>327.5</v>
      </c>
      <c r="S8" s="60"/>
      <c r="T8" s="56"/>
      <c r="U8" s="63">
        <f t="shared" si="3"/>
        <v>0</v>
      </c>
      <c r="V8" s="64">
        <f t="shared" si="16"/>
        <v>327.5</v>
      </c>
      <c r="W8" s="62">
        <v>237.5</v>
      </c>
      <c r="X8" s="56"/>
      <c r="Y8" s="63">
        <f t="shared" si="4"/>
        <v>237.5</v>
      </c>
      <c r="Z8" s="60">
        <v>260</v>
      </c>
      <c r="AA8" s="56" t="s">
        <v>43</v>
      </c>
      <c r="AB8" s="63">
        <f t="shared" si="5"/>
        <v>0</v>
      </c>
      <c r="AC8" s="60">
        <v>270</v>
      </c>
      <c r="AD8" s="56"/>
      <c r="AE8" s="63">
        <f t="shared" si="6"/>
        <v>270</v>
      </c>
      <c r="AF8" s="60"/>
      <c r="AG8" s="56"/>
      <c r="AH8" s="63">
        <f t="shared" si="7"/>
        <v>0</v>
      </c>
      <c r="AI8" s="64">
        <f t="shared" si="8"/>
        <v>270</v>
      </c>
      <c r="AJ8" s="65">
        <v>598</v>
      </c>
      <c r="AK8" s="60">
        <v>242.5</v>
      </c>
      <c r="AL8" s="56"/>
      <c r="AM8" s="63">
        <f t="shared" si="9"/>
        <v>242.5</v>
      </c>
      <c r="AN8" s="60">
        <v>252.5</v>
      </c>
      <c r="AO8" s="56"/>
      <c r="AP8" s="63">
        <f t="shared" si="10"/>
        <v>252.5</v>
      </c>
      <c r="AQ8" s="60" t="s">
        <v>55</v>
      </c>
      <c r="AR8" s="56"/>
      <c r="AS8" s="63" t="str">
        <f t="shared" si="11"/>
        <v>PASS</v>
      </c>
      <c r="AT8" s="60"/>
      <c r="AU8" s="56"/>
      <c r="AV8" s="63">
        <f t="shared" si="12"/>
        <v>0</v>
      </c>
      <c r="AW8" s="64">
        <f t="shared" si="18"/>
        <v>252.5</v>
      </c>
      <c r="AX8" s="66">
        <f t="shared" si="13"/>
        <v>850</v>
      </c>
      <c r="AY8" s="67">
        <f t="shared" si="14"/>
        <v>463.6542600000001</v>
      </c>
      <c r="AZ8" s="68">
        <f t="shared" si="15"/>
        <v>1873.91</v>
      </c>
      <c r="BA8" s="69">
        <v>1</v>
      </c>
      <c r="BB8" s="69"/>
    </row>
    <row r="9" spans="1:54" s="70" customFormat="1" ht="14.25">
      <c r="A9" s="56" t="s">
        <v>62</v>
      </c>
      <c r="B9" s="57">
        <v>21161</v>
      </c>
      <c r="C9" s="56">
        <v>49</v>
      </c>
      <c r="D9" s="56">
        <v>2</v>
      </c>
      <c r="E9" s="56" t="s">
        <v>58</v>
      </c>
      <c r="F9" s="58">
        <v>0.766</v>
      </c>
      <c r="G9" s="59">
        <v>1.113</v>
      </c>
      <c r="H9" s="60">
        <v>65.7</v>
      </c>
      <c r="I9" s="61">
        <v>148</v>
      </c>
      <c r="J9" s="60">
        <v>207.5</v>
      </c>
      <c r="K9" s="56"/>
      <c r="L9" s="63">
        <f t="shared" si="0"/>
        <v>207.5</v>
      </c>
      <c r="M9" s="60">
        <v>225</v>
      </c>
      <c r="N9" s="56"/>
      <c r="O9" s="63">
        <f t="shared" si="1"/>
        <v>225</v>
      </c>
      <c r="P9" s="60">
        <v>235</v>
      </c>
      <c r="Q9" s="56"/>
      <c r="R9" s="63">
        <f t="shared" si="2"/>
        <v>235</v>
      </c>
      <c r="S9" s="60">
        <v>240</v>
      </c>
      <c r="T9" s="56"/>
      <c r="U9" s="63">
        <f t="shared" si="3"/>
        <v>240</v>
      </c>
      <c r="V9" s="64">
        <f t="shared" si="16"/>
        <v>235</v>
      </c>
      <c r="W9" s="62">
        <v>120</v>
      </c>
      <c r="X9" s="56"/>
      <c r="Y9" s="63">
        <f t="shared" si="4"/>
        <v>120</v>
      </c>
      <c r="Z9" s="60">
        <v>137.5</v>
      </c>
      <c r="AA9" s="56"/>
      <c r="AB9" s="63">
        <f t="shared" si="5"/>
        <v>137.5</v>
      </c>
      <c r="AC9" s="60">
        <v>142.5</v>
      </c>
      <c r="AD9" s="56" t="s">
        <v>43</v>
      </c>
      <c r="AE9" s="63">
        <f t="shared" si="6"/>
        <v>0</v>
      </c>
      <c r="AF9" s="60"/>
      <c r="AG9" s="56"/>
      <c r="AH9" s="63">
        <f t="shared" si="7"/>
        <v>0</v>
      </c>
      <c r="AI9" s="64">
        <f t="shared" si="8"/>
        <v>137.5</v>
      </c>
      <c r="AJ9" s="65">
        <f t="shared" si="17"/>
        <v>372.5</v>
      </c>
      <c r="AK9" s="60">
        <v>157.5</v>
      </c>
      <c r="AL9" s="56"/>
      <c r="AM9" s="63">
        <f t="shared" si="9"/>
        <v>157.5</v>
      </c>
      <c r="AN9" s="60">
        <v>172.5</v>
      </c>
      <c r="AO9" s="56"/>
      <c r="AP9" s="63">
        <f t="shared" si="10"/>
        <v>172.5</v>
      </c>
      <c r="AQ9" s="60">
        <v>195</v>
      </c>
      <c r="AR9" s="56" t="s">
        <v>43</v>
      </c>
      <c r="AS9" s="63">
        <f t="shared" si="11"/>
        <v>0</v>
      </c>
      <c r="AT9" s="60"/>
      <c r="AU9" s="56"/>
      <c r="AV9" s="63">
        <f t="shared" si="12"/>
        <v>0</v>
      </c>
      <c r="AW9" s="64">
        <f t="shared" si="18"/>
        <v>172.5</v>
      </c>
      <c r="AX9" s="66">
        <f t="shared" si="13"/>
        <v>545</v>
      </c>
      <c r="AY9" s="67">
        <f t="shared" si="14"/>
        <v>464.64411</v>
      </c>
      <c r="AZ9" s="68">
        <f t="shared" si="15"/>
        <v>1201.507</v>
      </c>
      <c r="BA9" s="69">
        <v>1</v>
      </c>
      <c r="BB9" s="69"/>
    </row>
    <row r="10" spans="1:54" s="70" customFormat="1" ht="14.25">
      <c r="A10" s="56" t="s">
        <v>59</v>
      </c>
      <c r="B10" s="57">
        <v>21704</v>
      </c>
      <c r="C10" s="56">
        <v>47</v>
      </c>
      <c r="D10" s="56">
        <v>2</v>
      </c>
      <c r="E10" s="56" t="s">
        <v>58</v>
      </c>
      <c r="F10" s="58">
        <v>0.69195</v>
      </c>
      <c r="G10" s="59">
        <v>1.082</v>
      </c>
      <c r="H10" s="71">
        <v>74.5</v>
      </c>
      <c r="I10" s="72">
        <v>165</v>
      </c>
      <c r="J10" s="60">
        <v>230</v>
      </c>
      <c r="K10" s="56"/>
      <c r="L10" s="63">
        <f t="shared" si="0"/>
        <v>230</v>
      </c>
      <c r="M10" s="60">
        <v>240</v>
      </c>
      <c r="N10" s="56"/>
      <c r="O10" s="63">
        <f t="shared" si="1"/>
        <v>240</v>
      </c>
      <c r="P10" s="60">
        <v>245</v>
      </c>
      <c r="Q10" s="56"/>
      <c r="R10" s="63">
        <f t="shared" si="2"/>
        <v>245</v>
      </c>
      <c r="S10" s="60"/>
      <c r="T10" s="56"/>
      <c r="U10" s="63">
        <f t="shared" si="3"/>
        <v>0</v>
      </c>
      <c r="V10" s="64">
        <f t="shared" si="16"/>
        <v>245</v>
      </c>
      <c r="W10" s="62">
        <v>185</v>
      </c>
      <c r="X10" s="56"/>
      <c r="Y10" s="63">
        <f t="shared" si="4"/>
        <v>185</v>
      </c>
      <c r="Z10" s="60">
        <v>192.5</v>
      </c>
      <c r="AA10" s="56"/>
      <c r="AB10" s="63">
        <f t="shared" si="5"/>
        <v>192.5</v>
      </c>
      <c r="AC10" s="60">
        <v>200</v>
      </c>
      <c r="AD10" s="56"/>
      <c r="AE10" s="63">
        <f t="shared" si="6"/>
        <v>200</v>
      </c>
      <c r="AF10" s="60">
        <v>205</v>
      </c>
      <c r="AG10" s="56"/>
      <c r="AH10" s="63">
        <f t="shared" si="7"/>
        <v>205</v>
      </c>
      <c r="AI10" s="64">
        <f t="shared" si="8"/>
        <v>200</v>
      </c>
      <c r="AJ10" s="65">
        <f t="shared" si="17"/>
        <v>445</v>
      </c>
      <c r="AK10" s="60">
        <v>182.5</v>
      </c>
      <c r="AL10" s="56"/>
      <c r="AM10" s="63">
        <f t="shared" si="9"/>
        <v>182.5</v>
      </c>
      <c r="AN10" s="60">
        <v>197.5</v>
      </c>
      <c r="AO10" s="56"/>
      <c r="AP10" s="63">
        <f t="shared" si="10"/>
        <v>197.5</v>
      </c>
      <c r="AQ10" s="60">
        <v>200</v>
      </c>
      <c r="AR10" s="56"/>
      <c r="AS10" s="63">
        <f t="shared" si="11"/>
        <v>200</v>
      </c>
      <c r="AT10" s="60"/>
      <c r="AU10" s="56"/>
      <c r="AV10" s="63">
        <f t="shared" si="12"/>
        <v>0</v>
      </c>
      <c r="AW10" s="64">
        <f t="shared" si="18"/>
        <v>200</v>
      </c>
      <c r="AX10" s="66">
        <f t="shared" si="13"/>
        <v>645</v>
      </c>
      <c r="AY10" s="67">
        <f t="shared" si="14"/>
        <v>482.9049855</v>
      </c>
      <c r="AZ10" s="68">
        <f t="shared" si="15"/>
        <v>1421.967</v>
      </c>
      <c r="BA10" s="69">
        <v>1</v>
      </c>
      <c r="BB10" s="69"/>
    </row>
    <row r="11" spans="1:54" s="70" customFormat="1" ht="14.25">
      <c r="A11" s="56" t="s">
        <v>60</v>
      </c>
      <c r="B11" s="57">
        <v>21845</v>
      </c>
      <c r="C11" s="56">
        <v>49</v>
      </c>
      <c r="D11" s="56">
        <v>2</v>
      </c>
      <c r="E11" s="56" t="s">
        <v>58</v>
      </c>
      <c r="F11" s="58">
        <v>0.58205</v>
      </c>
      <c r="G11" s="59">
        <v>1.113</v>
      </c>
      <c r="H11" s="71">
        <v>99.7</v>
      </c>
      <c r="I11" s="72">
        <v>220</v>
      </c>
      <c r="J11" s="62">
        <v>310</v>
      </c>
      <c r="K11" s="56"/>
      <c r="L11" s="63">
        <f t="shared" si="0"/>
        <v>310</v>
      </c>
      <c r="M11" s="60">
        <v>337.5</v>
      </c>
      <c r="N11" s="56"/>
      <c r="O11" s="63">
        <f t="shared" si="1"/>
        <v>337.5</v>
      </c>
      <c r="P11" s="60">
        <v>352.5</v>
      </c>
      <c r="Q11" s="56"/>
      <c r="R11" s="63">
        <f t="shared" si="2"/>
        <v>352.5</v>
      </c>
      <c r="S11" s="60"/>
      <c r="T11" s="56"/>
      <c r="U11" s="63">
        <f t="shared" si="3"/>
        <v>0</v>
      </c>
      <c r="V11" s="64">
        <f t="shared" si="16"/>
        <v>352.5</v>
      </c>
      <c r="W11" s="62">
        <v>175</v>
      </c>
      <c r="X11" s="56"/>
      <c r="Y11" s="63">
        <f t="shared" si="4"/>
        <v>175</v>
      </c>
      <c r="Z11" s="60">
        <v>192.5</v>
      </c>
      <c r="AA11" s="56"/>
      <c r="AB11" s="63">
        <f t="shared" si="5"/>
        <v>192.5</v>
      </c>
      <c r="AC11" s="60">
        <v>205</v>
      </c>
      <c r="AD11" s="56"/>
      <c r="AE11" s="63">
        <f t="shared" si="6"/>
        <v>205</v>
      </c>
      <c r="AF11" s="60"/>
      <c r="AG11" s="56"/>
      <c r="AH11" s="63">
        <f t="shared" si="7"/>
        <v>0</v>
      </c>
      <c r="AI11" s="64">
        <f t="shared" si="8"/>
        <v>205</v>
      </c>
      <c r="AJ11" s="65">
        <f t="shared" si="17"/>
        <v>557.5</v>
      </c>
      <c r="AK11" s="60">
        <v>292.5</v>
      </c>
      <c r="AL11" s="56"/>
      <c r="AM11" s="63">
        <f t="shared" si="9"/>
        <v>292.5</v>
      </c>
      <c r="AN11" s="60">
        <v>310</v>
      </c>
      <c r="AO11" s="56"/>
      <c r="AP11" s="63">
        <f t="shared" si="10"/>
        <v>310</v>
      </c>
      <c r="AQ11" s="60">
        <v>320</v>
      </c>
      <c r="AR11" s="56"/>
      <c r="AS11" s="63">
        <f t="shared" si="11"/>
        <v>320</v>
      </c>
      <c r="AT11" s="60"/>
      <c r="AU11" s="56"/>
      <c r="AV11" s="63">
        <f t="shared" si="12"/>
        <v>0</v>
      </c>
      <c r="AW11" s="64">
        <f t="shared" si="18"/>
        <v>320</v>
      </c>
      <c r="AX11" s="66">
        <f t="shared" si="13"/>
        <v>877.5</v>
      </c>
      <c r="AY11" s="67">
        <f t="shared" si="14"/>
        <v>568.4634978749999</v>
      </c>
      <c r="AZ11" s="68">
        <f t="shared" si="15"/>
        <v>1934.5365000000002</v>
      </c>
      <c r="BA11" s="69">
        <v>1</v>
      </c>
      <c r="BB11" s="69"/>
    </row>
    <row r="12" spans="1:54" s="70" customFormat="1" ht="14.25">
      <c r="A12" s="56" t="s">
        <v>57</v>
      </c>
      <c r="B12" s="57">
        <v>22403</v>
      </c>
      <c r="C12" s="56">
        <v>45</v>
      </c>
      <c r="D12" s="56">
        <v>2</v>
      </c>
      <c r="E12" s="56" t="s">
        <v>58</v>
      </c>
      <c r="F12" s="58">
        <v>0.58355</v>
      </c>
      <c r="G12" s="59">
        <v>1.055</v>
      </c>
      <c r="H12" s="60">
        <v>99.1</v>
      </c>
      <c r="I12" s="61">
        <v>220</v>
      </c>
      <c r="J12" s="62">
        <v>245</v>
      </c>
      <c r="K12" s="56"/>
      <c r="L12" s="63">
        <f>IF(K12&gt;0,0,J12)</f>
        <v>245</v>
      </c>
      <c r="M12" s="60">
        <v>255</v>
      </c>
      <c r="N12" s="56"/>
      <c r="O12" s="63">
        <f>IF(N12&gt;0,0,M12)</f>
        <v>255</v>
      </c>
      <c r="P12" s="60">
        <v>272.5</v>
      </c>
      <c r="Q12" s="56"/>
      <c r="R12" s="63">
        <f>IF(Q12&gt;0,0,P12)</f>
        <v>272.5</v>
      </c>
      <c r="S12" s="60"/>
      <c r="T12" s="56"/>
      <c r="U12" s="63">
        <f>IF(T12&gt;0,0,S12)</f>
        <v>0</v>
      </c>
      <c r="V12" s="64">
        <f>IF(COUNT(K12,N12)&gt;2,"out",MAX(L12,O12,R12))</f>
        <v>272.5</v>
      </c>
      <c r="W12" s="62">
        <v>167.5</v>
      </c>
      <c r="X12" s="56"/>
      <c r="Y12" s="63">
        <f>IF(X12&gt;0,0,W12)</f>
        <v>167.5</v>
      </c>
      <c r="Z12" s="60">
        <v>172.5</v>
      </c>
      <c r="AA12" s="56"/>
      <c r="AB12" s="63">
        <f>IF(AA12&gt;0,0,Z12)</f>
        <v>172.5</v>
      </c>
      <c r="AC12" s="60">
        <v>272.5</v>
      </c>
      <c r="AD12" s="56" t="s">
        <v>43</v>
      </c>
      <c r="AE12" s="63">
        <f>IF(AD12&gt;0,0,AC12)</f>
        <v>0</v>
      </c>
      <c r="AF12" s="60"/>
      <c r="AG12" s="56"/>
      <c r="AH12" s="63">
        <f>IF(AG12&gt;0,0,AF12)</f>
        <v>0</v>
      </c>
      <c r="AI12" s="64">
        <f>MAX(Y12,AB12,AE12)</f>
        <v>172.5</v>
      </c>
      <c r="AJ12" s="65">
        <f>V12+AI12</f>
        <v>445</v>
      </c>
      <c r="AK12" s="60">
        <v>217.5</v>
      </c>
      <c r="AL12" s="56"/>
      <c r="AM12" s="63">
        <f>IF(AL12&gt;0,0,AK12)</f>
        <v>217.5</v>
      </c>
      <c r="AN12" s="60">
        <v>230</v>
      </c>
      <c r="AO12" s="56"/>
      <c r="AP12" s="63">
        <f>IF(AO12&gt;0,0,AN12)</f>
        <v>230</v>
      </c>
      <c r="AQ12" s="60">
        <v>240</v>
      </c>
      <c r="AR12" s="56" t="s">
        <v>43</v>
      </c>
      <c r="AS12" s="63">
        <f>IF(AR12&gt;0,0,AQ12)</f>
        <v>0</v>
      </c>
      <c r="AT12" s="60"/>
      <c r="AU12" s="56"/>
      <c r="AV12" s="63">
        <f>IF(AU12&gt;0,0,AT12)</f>
        <v>0</v>
      </c>
      <c r="AW12" s="64">
        <f>MAX(AM12,AP12,AS12)</f>
        <v>230</v>
      </c>
      <c r="AX12" s="66">
        <f>(AW12+AI12+V12)</f>
        <v>675</v>
      </c>
      <c r="AY12" s="67">
        <f>(F12*G12*AX12)</f>
        <v>415.56054375</v>
      </c>
      <c r="AZ12" s="68">
        <f>(AX12*2.2046)</f>
        <v>1488.105</v>
      </c>
      <c r="BA12" s="69">
        <v>2</v>
      </c>
      <c r="BB12" s="69"/>
    </row>
    <row r="13" spans="1:54" s="70" customFormat="1" ht="14.25">
      <c r="A13" s="56" t="s">
        <v>61</v>
      </c>
      <c r="B13" s="57">
        <v>21790</v>
      </c>
      <c r="C13" s="56">
        <v>47</v>
      </c>
      <c r="D13" s="56">
        <v>2</v>
      </c>
      <c r="E13" s="56" t="s">
        <v>58</v>
      </c>
      <c r="F13" s="58">
        <v>0.56795</v>
      </c>
      <c r="G13" s="59">
        <v>1.082</v>
      </c>
      <c r="H13" s="60">
        <v>106.5</v>
      </c>
      <c r="I13" s="61">
        <v>242</v>
      </c>
      <c r="J13" s="62">
        <v>290</v>
      </c>
      <c r="K13" s="56"/>
      <c r="L13" s="63">
        <f t="shared" si="0"/>
        <v>290</v>
      </c>
      <c r="M13" s="60">
        <v>312.5</v>
      </c>
      <c r="N13" s="56"/>
      <c r="O13" s="63">
        <f t="shared" si="1"/>
        <v>312.5</v>
      </c>
      <c r="P13" s="60">
        <v>320</v>
      </c>
      <c r="Q13" s="56" t="s">
        <v>43</v>
      </c>
      <c r="R13" s="63">
        <f t="shared" si="2"/>
        <v>0</v>
      </c>
      <c r="S13" s="60"/>
      <c r="T13" s="56"/>
      <c r="U13" s="63">
        <f t="shared" si="3"/>
        <v>0</v>
      </c>
      <c r="V13" s="64">
        <f t="shared" si="16"/>
        <v>312.5</v>
      </c>
      <c r="W13" s="62">
        <v>182.5</v>
      </c>
      <c r="X13" s="56"/>
      <c r="Y13" s="63">
        <f t="shared" si="4"/>
        <v>182.5</v>
      </c>
      <c r="Z13" s="60">
        <v>195</v>
      </c>
      <c r="AA13" s="56"/>
      <c r="AB13" s="63">
        <f t="shared" si="5"/>
        <v>195</v>
      </c>
      <c r="AC13" s="60">
        <v>205</v>
      </c>
      <c r="AD13" s="56" t="s">
        <v>43</v>
      </c>
      <c r="AE13" s="63">
        <f t="shared" si="6"/>
        <v>0</v>
      </c>
      <c r="AF13" s="60"/>
      <c r="AG13" s="56"/>
      <c r="AH13" s="63">
        <f t="shared" si="7"/>
        <v>0</v>
      </c>
      <c r="AI13" s="64">
        <f t="shared" si="8"/>
        <v>195</v>
      </c>
      <c r="AJ13" s="65">
        <f t="shared" si="17"/>
        <v>507.5</v>
      </c>
      <c r="AK13" s="60">
        <v>240</v>
      </c>
      <c r="AL13" s="56"/>
      <c r="AM13" s="63">
        <f t="shared" si="9"/>
        <v>240</v>
      </c>
      <c r="AN13" s="60">
        <v>265</v>
      </c>
      <c r="AO13" s="56" t="s">
        <v>43</v>
      </c>
      <c r="AP13" s="63">
        <f t="shared" si="10"/>
        <v>0</v>
      </c>
      <c r="AQ13" s="60">
        <v>265</v>
      </c>
      <c r="AR13" s="56" t="s">
        <v>43</v>
      </c>
      <c r="AS13" s="63">
        <f t="shared" si="11"/>
        <v>0</v>
      </c>
      <c r="AT13" s="60"/>
      <c r="AU13" s="56"/>
      <c r="AV13" s="63">
        <f t="shared" si="12"/>
        <v>0</v>
      </c>
      <c r="AW13" s="64">
        <f t="shared" si="18"/>
        <v>240</v>
      </c>
      <c r="AX13" s="66">
        <f t="shared" si="13"/>
        <v>747.5</v>
      </c>
      <c r="AY13" s="67">
        <f t="shared" si="14"/>
        <v>459.35512024999997</v>
      </c>
      <c r="AZ13" s="68">
        <f t="shared" si="15"/>
        <v>1647.9385</v>
      </c>
      <c r="BA13" s="69">
        <v>1</v>
      </c>
      <c r="BB13" s="69"/>
    </row>
    <row r="14" spans="1:54" s="70" customFormat="1" ht="14.25">
      <c r="A14" s="56" t="s">
        <v>66</v>
      </c>
      <c r="B14" s="57">
        <v>19154</v>
      </c>
      <c r="C14" s="56">
        <v>54</v>
      </c>
      <c r="D14" s="56">
        <v>1</v>
      </c>
      <c r="E14" s="56" t="s">
        <v>64</v>
      </c>
      <c r="F14" s="58">
        <v>0.70199</v>
      </c>
      <c r="G14" s="59">
        <v>1.204</v>
      </c>
      <c r="H14" s="60">
        <v>73.1</v>
      </c>
      <c r="I14" s="61">
        <v>165</v>
      </c>
      <c r="J14" s="60">
        <v>190</v>
      </c>
      <c r="K14" s="56"/>
      <c r="L14" s="63">
        <f t="shared" si="0"/>
        <v>190</v>
      </c>
      <c r="M14" s="60">
        <v>227.5</v>
      </c>
      <c r="N14" s="56" t="s">
        <v>43</v>
      </c>
      <c r="O14" s="63">
        <f t="shared" si="1"/>
        <v>0</v>
      </c>
      <c r="P14" s="60">
        <v>227.5</v>
      </c>
      <c r="Q14" s="56" t="s">
        <v>43</v>
      </c>
      <c r="R14" s="63">
        <f t="shared" si="2"/>
        <v>0</v>
      </c>
      <c r="S14" s="60"/>
      <c r="T14" s="56"/>
      <c r="U14" s="63">
        <f t="shared" si="3"/>
        <v>0</v>
      </c>
      <c r="V14" s="64">
        <f t="shared" si="16"/>
        <v>190</v>
      </c>
      <c r="W14" s="62">
        <v>142.5</v>
      </c>
      <c r="X14" s="56"/>
      <c r="Y14" s="63">
        <f t="shared" si="4"/>
        <v>142.5</v>
      </c>
      <c r="Z14" s="60">
        <v>152.5</v>
      </c>
      <c r="AA14" s="56"/>
      <c r="AB14" s="63">
        <f t="shared" si="5"/>
        <v>152.5</v>
      </c>
      <c r="AC14" s="60">
        <v>157.5</v>
      </c>
      <c r="AD14" s="56" t="s">
        <v>43</v>
      </c>
      <c r="AE14" s="63">
        <f t="shared" si="6"/>
        <v>0</v>
      </c>
      <c r="AF14" s="60"/>
      <c r="AG14" s="56"/>
      <c r="AH14" s="63">
        <f t="shared" si="7"/>
        <v>0</v>
      </c>
      <c r="AI14" s="64">
        <f t="shared" si="8"/>
        <v>152.5</v>
      </c>
      <c r="AJ14" s="65">
        <f t="shared" si="17"/>
        <v>342.5</v>
      </c>
      <c r="AK14" s="60">
        <v>182.5</v>
      </c>
      <c r="AL14" s="56"/>
      <c r="AM14" s="63">
        <f t="shared" si="9"/>
        <v>182.5</v>
      </c>
      <c r="AN14" s="60">
        <v>197.5</v>
      </c>
      <c r="AO14" s="56"/>
      <c r="AP14" s="63">
        <f t="shared" si="10"/>
        <v>197.5</v>
      </c>
      <c r="AQ14" s="60">
        <v>217.5</v>
      </c>
      <c r="AR14" s="56" t="s">
        <v>43</v>
      </c>
      <c r="AS14" s="63">
        <f t="shared" si="11"/>
        <v>0</v>
      </c>
      <c r="AT14" s="60"/>
      <c r="AU14" s="56"/>
      <c r="AV14" s="63">
        <f t="shared" si="12"/>
        <v>0</v>
      </c>
      <c r="AW14" s="64">
        <f t="shared" si="18"/>
        <v>197.5</v>
      </c>
      <c r="AX14" s="66">
        <f t="shared" si="13"/>
        <v>540</v>
      </c>
      <c r="AY14" s="67">
        <f t="shared" si="14"/>
        <v>456.4058184</v>
      </c>
      <c r="AZ14" s="68">
        <f t="shared" si="15"/>
        <v>1190.4840000000002</v>
      </c>
      <c r="BA14" s="69">
        <v>1</v>
      </c>
      <c r="BB14" s="69"/>
    </row>
    <row r="15" spans="1:54" s="70" customFormat="1" ht="14.25">
      <c r="A15" s="56" t="s">
        <v>67</v>
      </c>
      <c r="B15" s="57">
        <v>19886</v>
      </c>
      <c r="C15" s="56">
        <v>52</v>
      </c>
      <c r="D15" s="56">
        <v>2</v>
      </c>
      <c r="E15" s="56" t="s">
        <v>68</v>
      </c>
      <c r="F15" s="58">
        <v>0.6495</v>
      </c>
      <c r="G15" s="59">
        <v>1.165</v>
      </c>
      <c r="H15" s="60">
        <v>81.5</v>
      </c>
      <c r="I15" s="61">
        <v>181</v>
      </c>
      <c r="J15" s="60">
        <v>265</v>
      </c>
      <c r="K15" s="56" t="s">
        <v>43</v>
      </c>
      <c r="L15" s="63">
        <f t="shared" si="0"/>
        <v>0</v>
      </c>
      <c r="M15" s="60">
        <v>265</v>
      </c>
      <c r="N15" s="56" t="s">
        <v>43</v>
      </c>
      <c r="O15" s="63">
        <f t="shared" si="1"/>
        <v>0</v>
      </c>
      <c r="P15" s="60">
        <v>265</v>
      </c>
      <c r="Q15" s="56"/>
      <c r="R15" s="63">
        <f t="shared" si="2"/>
        <v>265</v>
      </c>
      <c r="S15" s="60"/>
      <c r="T15" s="56"/>
      <c r="U15" s="63">
        <f t="shared" si="3"/>
        <v>0</v>
      </c>
      <c r="V15" s="64">
        <f t="shared" si="16"/>
        <v>265</v>
      </c>
      <c r="W15" s="62">
        <v>142</v>
      </c>
      <c r="X15" s="56"/>
      <c r="Y15" s="63">
        <f t="shared" si="4"/>
        <v>142</v>
      </c>
      <c r="Z15" s="60">
        <v>150</v>
      </c>
      <c r="AA15" s="56"/>
      <c r="AB15" s="63">
        <f t="shared" si="5"/>
        <v>150</v>
      </c>
      <c r="AC15" s="60">
        <v>160</v>
      </c>
      <c r="AD15" s="56"/>
      <c r="AE15" s="63">
        <f t="shared" si="6"/>
        <v>160</v>
      </c>
      <c r="AF15" s="60"/>
      <c r="AG15" s="56"/>
      <c r="AH15" s="63">
        <f t="shared" si="7"/>
        <v>0</v>
      </c>
      <c r="AI15" s="64">
        <f t="shared" si="8"/>
        <v>160</v>
      </c>
      <c r="AJ15" s="65">
        <f t="shared" si="17"/>
        <v>425</v>
      </c>
      <c r="AK15" s="60">
        <v>227.5</v>
      </c>
      <c r="AL15" s="56"/>
      <c r="AM15" s="63">
        <f t="shared" si="9"/>
        <v>227.5</v>
      </c>
      <c r="AN15" s="60">
        <v>240</v>
      </c>
      <c r="AO15" s="56" t="s">
        <v>43</v>
      </c>
      <c r="AP15" s="63">
        <f t="shared" si="10"/>
        <v>0</v>
      </c>
      <c r="AQ15" s="60">
        <v>240</v>
      </c>
      <c r="AR15" s="56" t="s">
        <v>43</v>
      </c>
      <c r="AS15" s="63">
        <f t="shared" si="11"/>
        <v>0</v>
      </c>
      <c r="AT15" s="60"/>
      <c r="AU15" s="56"/>
      <c r="AV15" s="63">
        <f t="shared" si="12"/>
        <v>0</v>
      </c>
      <c r="AW15" s="64">
        <f t="shared" si="18"/>
        <v>227.5</v>
      </c>
      <c r="AX15" s="66">
        <f t="shared" si="13"/>
        <v>652.5</v>
      </c>
      <c r="AY15" s="67">
        <f t="shared" si="14"/>
        <v>493.72554375</v>
      </c>
      <c r="AZ15" s="68">
        <f t="shared" si="15"/>
        <v>1438.5015</v>
      </c>
      <c r="BA15" s="69">
        <v>1</v>
      </c>
      <c r="BB15" s="69"/>
    </row>
    <row r="16" spans="1:54" s="70" customFormat="1" ht="14.25">
      <c r="A16" s="56" t="s">
        <v>63</v>
      </c>
      <c r="B16" s="57">
        <v>20637</v>
      </c>
      <c r="C16" s="56">
        <v>50</v>
      </c>
      <c r="D16" s="56">
        <v>1</v>
      </c>
      <c r="E16" s="56" t="s">
        <v>64</v>
      </c>
      <c r="F16" s="58">
        <v>0.6153</v>
      </c>
      <c r="G16" s="59">
        <v>1.13</v>
      </c>
      <c r="H16" s="60">
        <v>89.1</v>
      </c>
      <c r="I16" s="61">
        <v>198</v>
      </c>
      <c r="J16" s="62">
        <v>195</v>
      </c>
      <c r="K16" s="56"/>
      <c r="L16" s="63">
        <f t="shared" si="0"/>
        <v>195</v>
      </c>
      <c r="M16" s="60">
        <v>220</v>
      </c>
      <c r="N16" s="56"/>
      <c r="O16" s="63">
        <f t="shared" si="1"/>
        <v>220</v>
      </c>
      <c r="P16" s="60">
        <v>227.5</v>
      </c>
      <c r="Q16" s="56" t="s">
        <v>43</v>
      </c>
      <c r="R16" s="63">
        <f t="shared" si="2"/>
        <v>0</v>
      </c>
      <c r="S16" s="60"/>
      <c r="T16" s="56"/>
      <c r="U16" s="63">
        <f t="shared" si="3"/>
        <v>0</v>
      </c>
      <c r="V16" s="64">
        <f t="shared" si="16"/>
        <v>220</v>
      </c>
      <c r="W16" s="62">
        <v>145</v>
      </c>
      <c r="X16" s="56"/>
      <c r="Y16" s="63">
        <f t="shared" si="4"/>
        <v>145</v>
      </c>
      <c r="Z16" s="60">
        <v>155</v>
      </c>
      <c r="AA16" s="56"/>
      <c r="AB16" s="63">
        <f t="shared" si="5"/>
        <v>155</v>
      </c>
      <c r="AC16" s="60">
        <v>165</v>
      </c>
      <c r="AD16" s="56"/>
      <c r="AE16" s="63">
        <f t="shared" si="6"/>
        <v>165</v>
      </c>
      <c r="AF16" s="60"/>
      <c r="AG16" s="56"/>
      <c r="AH16" s="63">
        <f t="shared" si="7"/>
        <v>0</v>
      </c>
      <c r="AI16" s="64">
        <f t="shared" si="8"/>
        <v>165</v>
      </c>
      <c r="AJ16" s="65">
        <f t="shared" si="17"/>
        <v>385</v>
      </c>
      <c r="AK16" s="60">
        <v>185</v>
      </c>
      <c r="AL16" s="56"/>
      <c r="AM16" s="63">
        <f t="shared" si="9"/>
        <v>185</v>
      </c>
      <c r="AN16" s="60">
        <v>197.5</v>
      </c>
      <c r="AO16" s="56"/>
      <c r="AP16" s="63">
        <f t="shared" si="10"/>
        <v>197.5</v>
      </c>
      <c r="AQ16" s="60">
        <v>210</v>
      </c>
      <c r="AR16" s="56"/>
      <c r="AS16" s="63">
        <f t="shared" si="11"/>
        <v>210</v>
      </c>
      <c r="AT16" s="60"/>
      <c r="AU16" s="56"/>
      <c r="AV16" s="63">
        <f t="shared" si="12"/>
        <v>0</v>
      </c>
      <c r="AW16" s="64">
        <f t="shared" si="18"/>
        <v>210</v>
      </c>
      <c r="AX16" s="66">
        <f t="shared" si="13"/>
        <v>595</v>
      </c>
      <c r="AY16" s="67">
        <f t="shared" si="14"/>
        <v>413.69695499999995</v>
      </c>
      <c r="AZ16" s="68">
        <f t="shared" si="15"/>
        <v>1311.737</v>
      </c>
      <c r="BA16" s="69">
        <v>1</v>
      </c>
      <c r="BB16" s="69"/>
    </row>
    <row r="17" spans="1:54" s="70" customFormat="1" ht="14.25">
      <c r="A17" s="56" t="s">
        <v>65</v>
      </c>
      <c r="B17" s="57">
        <v>19135</v>
      </c>
      <c r="C17" s="56">
        <v>54</v>
      </c>
      <c r="D17" s="56">
        <v>2</v>
      </c>
      <c r="E17" s="56" t="s">
        <v>64</v>
      </c>
      <c r="F17" s="58">
        <v>0.5823</v>
      </c>
      <c r="G17" s="59">
        <v>1.204</v>
      </c>
      <c r="H17" s="60">
        <v>99.6</v>
      </c>
      <c r="I17" s="61">
        <v>220</v>
      </c>
      <c r="J17" s="62">
        <v>147.5</v>
      </c>
      <c r="K17" s="56"/>
      <c r="L17" s="63">
        <f t="shared" si="0"/>
        <v>147.5</v>
      </c>
      <c r="M17" s="60">
        <v>215</v>
      </c>
      <c r="N17" s="56"/>
      <c r="O17" s="63">
        <f t="shared" si="1"/>
        <v>215</v>
      </c>
      <c r="P17" s="60">
        <v>272.5</v>
      </c>
      <c r="Q17" s="56"/>
      <c r="R17" s="63">
        <f t="shared" si="2"/>
        <v>272.5</v>
      </c>
      <c r="S17" s="60"/>
      <c r="T17" s="56"/>
      <c r="U17" s="63">
        <f t="shared" si="3"/>
        <v>0</v>
      </c>
      <c r="V17" s="64">
        <f t="shared" si="16"/>
        <v>272.5</v>
      </c>
      <c r="W17" s="62">
        <v>52.5</v>
      </c>
      <c r="X17" s="56"/>
      <c r="Y17" s="63">
        <f t="shared" si="4"/>
        <v>52.5</v>
      </c>
      <c r="Z17" s="60">
        <v>70</v>
      </c>
      <c r="AA17" s="56"/>
      <c r="AB17" s="63">
        <f t="shared" si="5"/>
        <v>70</v>
      </c>
      <c r="AC17" s="60">
        <v>82.5</v>
      </c>
      <c r="AD17" s="56"/>
      <c r="AE17" s="63">
        <f t="shared" si="6"/>
        <v>82.5</v>
      </c>
      <c r="AF17" s="60"/>
      <c r="AG17" s="56"/>
      <c r="AH17" s="63">
        <f t="shared" si="7"/>
        <v>0</v>
      </c>
      <c r="AI17" s="64">
        <f t="shared" si="8"/>
        <v>82.5</v>
      </c>
      <c r="AJ17" s="65">
        <f t="shared" si="17"/>
        <v>355</v>
      </c>
      <c r="AK17" s="60">
        <v>90</v>
      </c>
      <c r="AL17" s="56"/>
      <c r="AM17" s="63">
        <f t="shared" si="9"/>
        <v>90</v>
      </c>
      <c r="AN17" s="60">
        <v>165</v>
      </c>
      <c r="AO17" s="56"/>
      <c r="AP17" s="63">
        <f t="shared" si="10"/>
        <v>165</v>
      </c>
      <c r="AQ17" s="60">
        <v>182.5</v>
      </c>
      <c r="AR17" s="56"/>
      <c r="AS17" s="63">
        <f t="shared" si="11"/>
        <v>182.5</v>
      </c>
      <c r="AT17" s="60"/>
      <c r="AU17" s="56"/>
      <c r="AV17" s="63">
        <f t="shared" si="12"/>
        <v>0</v>
      </c>
      <c r="AW17" s="64">
        <f t="shared" si="18"/>
        <v>182.5</v>
      </c>
      <c r="AX17" s="66">
        <f t="shared" si="13"/>
        <v>537.5</v>
      </c>
      <c r="AY17" s="67">
        <f t="shared" si="14"/>
        <v>376.83544500000005</v>
      </c>
      <c r="AZ17" s="68">
        <f t="shared" si="15"/>
        <v>1184.9725</v>
      </c>
      <c r="BA17" s="69">
        <v>1</v>
      </c>
      <c r="BB17" s="69"/>
    </row>
    <row r="18" spans="1:54" s="70" customFormat="1" ht="14.25">
      <c r="A18" s="56" t="s">
        <v>72</v>
      </c>
      <c r="B18" s="57">
        <v>17408</v>
      </c>
      <c r="C18" s="56">
        <v>59</v>
      </c>
      <c r="D18" s="56">
        <v>1</v>
      </c>
      <c r="E18" s="56" t="s">
        <v>70</v>
      </c>
      <c r="F18" s="58">
        <v>0.75705</v>
      </c>
      <c r="G18" s="59">
        <v>1.315</v>
      </c>
      <c r="H18" s="60">
        <v>66.6</v>
      </c>
      <c r="I18" s="61">
        <v>148</v>
      </c>
      <c r="J18" s="62">
        <v>167.5</v>
      </c>
      <c r="K18" s="56"/>
      <c r="L18" s="63">
        <f t="shared" si="0"/>
        <v>167.5</v>
      </c>
      <c r="M18" s="60">
        <v>182.5</v>
      </c>
      <c r="N18" s="56"/>
      <c r="O18" s="63">
        <f t="shared" si="1"/>
        <v>182.5</v>
      </c>
      <c r="P18" s="60">
        <v>192.5</v>
      </c>
      <c r="Q18" s="56"/>
      <c r="R18" s="63">
        <f t="shared" si="2"/>
        <v>192.5</v>
      </c>
      <c r="S18" s="60">
        <v>197.5</v>
      </c>
      <c r="T18" s="56"/>
      <c r="U18" s="63">
        <f t="shared" si="3"/>
        <v>197.5</v>
      </c>
      <c r="V18" s="64">
        <f t="shared" si="16"/>
        <v>192.5</v>
      </c>
      <c r="W18" s="62">
        <v>90</v>
      </c>
      <c r="X18" s="56" t="s">
        <v>43</v>
      </c>
      <c r="Y18" s="63">
        <f t="shared" si="4"/>
        <v>0</v>
      </c>
      <c r="Z18" s="60">
        <v>100</v>
      </c>
      <c r="AA18" s="56"/>
      <c r="AB18" s="63">
        <f t="shared" si="5"/>
        <v>100</v>
      </c>
      <c r="AC18" s="60">
        <v>105</v>
      </c>
      <c r="AD18" s="56" t="s">
        <v>43</v>
      </c>
      <c r="AE18" s="63">
        <f t="shared" si="6"/>
        <v>0</v>
      </c>
      <c r="AF18" s="60"/>
      <c r="AG18" s="56"/>
      <c r="AH18" s="63">
        <f t="shared" si="7"/>
        <v>0</v>
      </c>
      <c r="AI18" s="64">
        <f t="shared" si="8"/>
        <v>100</v>
      </c>
      <c r="AJ18" s="65">
        <f t="shared" si="17"/>
        <v>292.5</v>
      </c>
      <c r="AK18" s="60">
        <v>182.5</v>
      </c>
      <c r="AL18" s="56"/>
      <c r="AM18" s="63">
        <f t="shared" si="9"/>
        <v>182.5</v>
      </c>
      <c r="AN18" s="60">
        <v>197.5</v>
      </c>
      <c r="AO18" s="56"/>
      <c r="AP18" s="63">
        <f t="shared" si="10"/>
        <v>197.5</v>
      </c>
      <c r="AQ18" s="60">
        <v>207.5</v>
      </c>
      <c r="AR18" s="56"/>
      <c r="AS18" s="63">
        <f t="shared" si="11"/>
        <v>207.5</v>
      </c>
      <c r="AT18" s="60"/>
      <c r="AU18" s="56"/>
      <c r="AV18" s="63">
        <f t="shared" si="12"/>
        <v>0</v>
      </c>
      <c r="AW18" s="64">
        <f t="shared" si="18"/>
        <v>207.5</v>
      </c>
      <c r="AX18" s="66">
        <f aca="true" t="shared" si="19" ref="AX18:AX25">(AW18+AI18+V18)</f>
        <v>500</v>
      </c>
      <c r="AY18" s="67">
        <f t="shared" si="14"/>
        <v>497.76037499999995</v>
      </c>
      <c r="AZ18" s="68">
        <f aca="true" t="shared" si="20" ref="AZ18:AZ25">(AX18*2.2046)</f>
        <v>1102.3</v>
      </c>
      <c r="BA18" s="69">
        <v>1</v>
      </c>
      <c r="BB18" s="69"/>
    </row>
    <row r="19" spans="1:54" s="70" customFormat="1" ht="14.25">
      <c r="A19" s="56" t="s">
        <v>69</v>
      </c>
      <c r="B19" s="57">
        <v>19003</v>
      </c>
      <c r="C19" s="56">
        <v>55</v>
      </c>
      <c r="D19" s="56">
        <v>1</v>
      </c>
      <c r="E19" s="56" t="s">
        <v>70</v>
      </c>
      <c r="F19" s="58">
        <v>0.5769</v>
      </c>
      <c r="G19" s="59">
        <v>1.225</v>
      </c>
      <c r="H19" s="71">
        <v>101.9</v>
      </c>
      <c r="I19" s="72">
        <v>242</v>
      </c>
      <c r="J19" s="62">
        <v>205</v>
      </c>
      <c r="K19" s="56" t="s">
        <v>43</v>
      </c>
      <c r="L19" s="63">
        <f t="shared" si="0"/>
        <v>0</v>
      </c>
      <c r="M19" s="60">
        <v>205</v>
      </c>
      <c r="N19" s="56" t="s">
        <v>43</v>
      </c>
      <c r="O19" s="63">
        <f t="shared" si="1"/>
        <v>0</v>
      </c>
      <c r="P19" s="60">
        <v>205</v>
      </c>
      <c r="Q19" s="56"/>
      <c r="R19" s="63">
        <f t="shared" si="2"/>
        <v>205</v>
      </c>
      <c r="S19" s="60"/>
      <c r="T19" s="56"/>
      <c r="U19" s="63">
        <f t="shared" si="3"/>
        <v>0</v>
      </c>
      <c r="V19" s="64">
        <f t="shared" si="16"/>
        <v>205</v>
      </c>
      <c r="W19" s="62">
        <v>142.5</v>
      </c>
      <c r="X19" s="56"/>
      <c r="Y19" s="63">
        <f t="shared" si="4"/>
        <v>142.5</v>
      </c>
      <c r="Z19" s="60">
        <v>155</v>
      </c>
      <c r="AA19" s="56"/>
      <c r="AB19" s="63">
        <f t="shared" si="5"/>
        <v>155</v>
      </c>
      <c r="AC19" s="60">
        <v>165</v>
      </c>
      <c r="AD19" s="56" t="s">
        <v>43</v>
      </c>
      <c r="AE19" s="63">
        <f t="shared" si="6"/>
        <v>0</v>
      </c>
      <c r="AF19" s="60"/>
      <c r="AG19" s="56"/>
      <c r="AH19" s="63">
        <f t="shared" si="7"/>
        <v>0</v>
      </c>
      <c r="AI19" s="64">
        <f t="shared" si="8"/>
        <v>155</v>
      </c>
      <c r="AJ19" s="65">
        <f t="shared" si="17"/>
        <v>360</v>
      </c>
      <c r="AK19" s="60">
        <v>205</v>
      </c>
      <c r="AL19" s="56" t="s">
        <v>51</v>
      </c>
      <c r="AM19" s="63">
        <f t="shared" si="9"/>
        <v>0</v>
      </c>
      <c r="AN19" s="60"/>
      <c r="AO19" s="56"/>
      <c r="AP19" s="63">
        <f t="shared" si="10"/>
        <v>0</v>
      </c>
      <c r="AQ19" s="60"/>
      <c r="AR19" s="56"/>
      <c r="AS19" s="63">
        <f t="shared" si="11"/>
        <v>0</v>
      </c>
      <c r="AT19" s="60"/>
      <c r="AU19" s="56"/>
      <c r="AV19" s="63">
        <f t="shared" si="12"/>
        <v>0</v>
      </c>
      <c r="AW19" s="64">
        <f t="shared" si="18"/>
        <v>0</v>
      </c>
      <c r="AX19" s="66">
        <v>0</v>
      </c>
      <c r="AY19" s="67">
        <f t="shared" si="14"/>
        <v>0</v>
      </c>
      <c r="AZ19" s="68">
        <v>0</v>
      </c>
      <c r="BA19" s="69"/>
      <c r="BB19" s="69" t="s">
        <v>71</v>
      </c>
    </row>
    <row r="20" spans="1:54" s="70" customFormat="1" ht="14.25">
      <c r="A20" s="56" t="s">
        <v>73</v>
      </c>
      <c r="B20" s="57">
        <v>13906</v>
      </c>
      <c r="C20" s="56">
        <v>69</v>
      </c>
      <c r="D20" s="56">
        <v>2</v>
      </c>
      <c r="E20" s="56" t="s">
        <v>74</v>
      </c>
      <c r="F20" s="58">
        <v>0.6947</v>
      </c>
      <c r="G20" s="59">
        <v>1.61</v>
      </c>
      <c r="H20" s="60">
        <v>74.1</v>
      </c>
      <c r="I20" s="61">
        <v>165</v>
      </c>
      <c r="J20" s="60">
        <v>207.5</v>
      </c>
      <c r="K20" s="56"/>
      <c r="L20" s="63">
        <f t="shared" si="0"/>
        <v>207.5</v>
      </c>
      <c r="M20" s="60">
        <v>232.5</v>
      </c>
      <c r="N20" s="56"/>
      <c r="O20" s="63">
        <f t="shared" si="1"/>
        <v>232.5</v>
      </c>
      <c r="P20" s="60">
        <v>250</v>
      </c>
      <c r="Q20" s="56"/>
      <c r="R20" s="63">
        <f t="shared" si="2"/>
        <v>250</v>
      </c>
      <c r="S20" s="60"/>
      <c r="T20" s="56"/>
      <c r="U20" s="63">
        <f t="shared" si="3"/>
        <v>0</v>
      </c>
      <c r="V20" s="64">
        <f t="shared" si="16"/>
        <v>250</v>
      </c>
      <c r="W20" s="62">
        <v>95</v>
      </c>
      <c r="X20" s="56"/>
      <c r="Y20" s="63">
        <f t="shared" si="4"/>
        <v>95</v>
      </c>
      <c r="Z20" s="60">
        <v>102.5</v>
      </c>
      <c r="AA20" s="56"/>
      <c r="AB20" s="63">
        <f t="shared" si="5"/>
        <v>102.5</v>
      </c>
      <c r="AC20" s="60">
        <v>107.5</v>
      </c>
      <c r="AD20" s="56" t="s">
        <v>43</v>
      </c>
      <c r="AE20" s="63">
        <f t="shared" si="6"/>
        <v>0</v>
      </c>
      <c r="AF20" s="60"/>
      <c r="AG20" s="56"/>
      <c r="AH20" s="63">
        <f t="shared" si="7"/>
        <v>0</v>
      </c>
      <c r="AI20" s="64">
        <f t="shared" si="8"/>
        <v>102.5</v>
      </c>
      <c r="AJ20" s="65">
        <f t="shared" si="17"/>
        <v>352.5</v>
      </c>
      <c r="AK20" s="60">
        <v>215</v>
      </c>
      <c r="AL20" s="56"/>
      <c r="AM20" s="63">
        <f t="shared" si="9"/>
        <v>215</v>
      </c>
      <c r="AN20" s="60">
        <v>232.5</v>
      </c>
      <c r="AO20" s="56"/>
      <c r="AP20" s="63">
        <f t="shared" si="10"/>
        <v>232.5</v>
      </c>
      <c r="AQ20" s="60">
        <v>245</v>
      </c>
      <c r="AR20" s="56"/>
      <c r="AS20" s="63">
        <f t="shared" si="11"/>
        <v>245</v>
      </c>
      <c r="AT20" s="60"/>
      <c r="AU20" s="56"/>
      <c r="AV20" s="63">
        <f t="shared" si="12"/>
        <v>0</v>
      </c>
      <c r="AW20" s="64">
        <f t="shared" si="18"/>
        <v>245</v>
      </c>
      <c r="AX20" s="66">
        <f t="shared" si="19"/>
        <v>597.5</v>
      </c>
      <c r="AY20" s="67">
        <f t="shared" si="14"/>
        <v>668.2840325000001</v>
      </c>
      <c r="AZ20" s="68">
        <f t="shared" si="20"/>
        <v>1317.2485000000001</v>
      </c>
      <c r="BA20" s="69">
        <v>1</v>
      </c>
      <c r="BB20" s="69" t="s">
        <v>75</v>
      </c>
    </row>
    <row r="21" spans="1:54" s="70" customFormat="1" ht="14.25">
      <c r="A21" s="56" t="s">
        <v>76</v>
      </c>
      <c r="B21" s="57">
        <v>21757</v>
      </c>
      <c r="C21" s="56">
        <v>67</v>
      </c>
      <c r="D21" s="56">
        <v>2</v>
      </c>
      <c r="E21" s="56" t="s">
        <v>74</v>
      </c>
      <c r="F21" s="58">
        <v>0.69335</v>
      </c>
      <c r="G21" s="59">
        <v>1.543</v>
      </c>
      <c r="H21" s="60">
        <v>74.3</v>
      </c>
      <c r="I21" s="61">
        <v>165</v>
      </c>
      <c r="J21" s="62">
        <v>170</v>
      </c>
      <c r="K21" s="56"/>
      <c r="L21" s="63">
        <f t="shared" si="0"/>
        <v>170</v>
      </c>
      <c r="M21" s="60">
        <v>200</v>
      </c>
      <c r="N21" s="56" t="s">
        <v>43</v>
      </c>
      <c r="O21" s="63">
        <f t="shared" si="1"/>
        <v>0</v>
      </c>
      <c r="P21" s="60">
        <v>200</v>
      </c>
      <c r="Q21" s="56" t="s">
        <v>43</v>
      </c>
      <c r="R21" s="63">
        <f t="shared" si="2"/>
        <v>0</v>
      </c>
      <c r="S21" s="60"/>
      <c r="T21" s="56"/>
      <c r="U21" s="63">
        <f t="shared" si="3"/>
        <v>0</v>
      </c>
      <c r="V21" s="64">
        <f t="shared" si="16"/>
        <v>170</v>
      </c>
      <c r="W21" s="62">
        <v>77.5</v>
      </c>
      <c r="X21" s="56"/>
      <c r="Y21" s="63">
        <f t="shared" si="4"/>
        <v>77.5</v>
      </c>
      <c r="Z21" s="60">
        <v>90</v>
      </c>
      <c r="AA21" s="56" t="s">
        <v>43</v>
      </c>
      <c r="AB21" s="63">
        <f t="shared" si="5"/>
        <v>0</v>
      </c>
      <c r="AC21" s="60">
        <v>90</v>
      </c>
      <c r="AD21" s="56" t="s">
        <v>43</v>
      </c>
      <c r="AE21" s="63">
        <f t="shared" si="6"/>
        <v>0</v>
      </c>
      <c r="AF21" s="60"/>
      <c r="AG21" s="56"/>
      <c r="AH21" s="63">
        <f t="shared" si="7"/>
        <v>0</v>
      </c>
      <c r="AI21" s="64">
        <f t="shared" si="8"/>
        <v>77.5</v>
      </c>
      <c r="AJ21" s="65">
        <f t="shared" si="17"/>
        <v>247.5</v>
      </c>
      <c r="AK21" s="60">
        <v>147.5</v>
      </c>
      <c r="AL21" s="56"/>
      <c r="AM21" s="63">
        <f t="shared" si="9"/>
        <v>147.5</v>
      </c>
      <c r="AN21" s="60">
        <v>172.5</v>
      </c>
      <c r="AO21" s="56"/>
      <c r="AP21" s="63">
        <f t="shared" si="10"/>
        <v>172.5</v>
      </c>
      <c r="AQ21" s="60">
        <v>185</v>
      </c>
      <c r="AR21" s="56" t="s">
        <v>43</v>
      </c>
      <c r="AS21" s="63">
        <f t="shared" si="11"/>
        <v>0</v>
      </c>
      <c r="AT21" s="60"/>
      <c r="AU21" s="56"/>
      <c r="AV21" s="63">
        <f t="shared" si="12"/>
        <v>0</v>
      </c>
      <c r="AW21" s="64">
        <f t="shared" si="18"/>
        <v>172.5</v>
      </c>
      <c r="AX21" s="66">
        <f t="shared" si="19"/>
        <v>420</v>
      </c>
      <c r="AY21" s="67">
        <f t="shared" si="14"/>
        <v>449.33240099999995</v>
      </c>
      <c r="AZ21" s="68">
        <f t="shared" si="20"/>
        <v>925.932</v>
      </c>
      <c r="BA21" s="69">
        <v>2</v>
      </c>
      <c r="BB21" s="69"/>
    </row>
    <row r="22" spans="1:54" s="70" customFormat="1" ht="14.25">
      <c r="A22" s="56" t="s">
        <v>77</v>
      </c>
      <c r="B22" s="57">
        <v>25553</v>
      </c>
      <c r="C22" s="56">
        <v>37</v>
      </c>
      <c r="D22" s="56">
        <v>2</v>
      </c>
      <c r="E22" s="56" t="s">
        <v>78</v>
      </c>
      <c r="F22" s="58">
        <v>0.55385</v>
      </c>
      <c r="G22" s="59">
        <v>1</v>
      </c>
      <c r="H22" s="60">
        <v>117.2</v>
      </c>
      <c r="I22" s="61">
        <v>275</v>
      </c>
      <c r="J22" s="62"/>
      <c r="K22" s="56"/>
      <c r="L22" s="63">
        <f t="shared" si="0"/>
        <v>0</v>
      </c>
      <c r="M22" s="60"/>
      <c r="N22" s="56"/>
      <c r="O22" s="63">
        <f t="shared" si="1"/>
        <v>0</v>
      </c>
      <c r="P22" s="60"/>
      <c r="Q22" s="56"/>
      <c r="R22" s="63">
        <f t="shared" si="2"/>
        <v>0</v>
      </c>
      <c r="S22" s="60"/>
      <c r="T22" s="56"/>
      <c r="U22" s="63">
        <f t="shared" si="3"/>
        <v>0</v>
      </c>
      <c r="V22" s="64"/>
      <c r="W22" s="62">
        <v>240</v>
      </c>
      <c r="X22" s="56"/>
      <c r="Y22" s="63">
        <f t="shared" si="4"/>
        <v>240</v>
      </c>
      <c r="Z22" s="60">
        <v>262.5</v>
      </c>
      <c r="AA22" s="56"/>
      <c r="AB22" s="63">
        <f t="shared" si="5"/>
        <v>262.5</v>
      </c>
      <c r="AC22" s="60">
        <v>275</v>
      </c>
      <c r="AD22" s="56" t="s">
        <v>43</v>
      </c>
      <c r="AE22" s="63">
        <f t="shared" si="6"/>
        <v>0</v>
      </c>
      <c r="AF22" s="60"/>
      <c r="AG22" s="56"/>
      <c r="AH22" s="63">
        <f t="shared" si="7"/>
        <v>0</v>
      </c>
      <c r="AI22" s="64">
        <f t="shared" si="8"/>
        <v>262.5</v>
      </c>
      <c r="AJ22" s="65">
        <f t="shared" si="17"/>
        <v>262.5</v>
      </c>
      <c r="AK22" s="60"/>
      <c r="AL22" s="56"/>
      <c r="AM22" s="63">
        <f t="shared" si="9"/>
        <v>0</v>
      </c>
      <c r="AN22" s="60"/>
      <c r="AO22" s="56"/>
      <c r="AP22" s="63">
        <f t="shared" si="10"/>
        <v>0</v>
      </c>
      <c r="AQ22" s="60"/>
      <c r="AR22" s="56"/>
      <c r="AS22" s="63">
        <f t="shared" si="11"/>
        <v>0</v>
      </c>
      <c r="AT22" s="60"/>
      <c r="AU22" s="56"/>
      <c r="AV22" s="63">
        <f t="shared" si="12"/>
        <v>0</v>
      </c>
      <c r="AW22" s="64"/>
      <c r="AX22" s="66">
        <f t="shared" si="19"/>
        <v>262.5</v>
      </c>
      <c r="AY22" s="67">
        <f t="shared" si="14"/>
        <v>145.38562499999998</v>
      </c>
      <c r="AZ22" s="68">
        <f t="shared" si="20"/>
        <v>578.7075</v>
      </c>
      <c r="BA22" s="69">
        <v>1</v>
      </c>
      <c r="BB22" s="69"/>
    </row>
    <row r="23" spans="1:54" s="70" customFormat="1" ht="14.25">
      <c r="A23" s="56" t="s">
        <v>79</v>
      </c>
      <c r="B23" s="57">
        <v>24319</v>
      </c>
      <c r="C23" s="56">
        <v>40</v>
      </c>
      <c r="D23" s="56">
        <v>2</v>
      </c>
      <c r="E23" s="56" t="s">
        <v>80</v>
      </c>
      <c r="F23" s="58">
        <v>0.90227</v>
      </c>
      <c r="G23" s="59">
        <v>1</v>
      </c>
      <c r="H23" s="60">
        <v>67.2</v>
      </c>
      <c r="I23" s="61">
        <v>148</v>
      </c>
      <c r="J23" s="62"/>
      <c r="K23" s="56" t="s">
        <v>43</v>
      </c>
      <c r="L23" s="63">
        <f t="shared" si="0"/>
        <v>0</v>
      </c>
      <c r="M23" s="60"/>
      <c r="N23" s="56" t="s">
        <v>43</v>
      </c>
      <c r="O23" s="63">
        <f t="shared" si="1"/>
        <v>0</v>
      </c>
      <c r="P23" s="60"/>
      <c r="Q23" s="56" t="s">
        <v>43</v>
      </c>
      <c r="R23" s="63">
        <f t="shared" si="2"/>
        <v>0</v>
      </c>
      <c r="S23" s="60"/>
      <c r="T23" s="56"/>
      <c r="U23" s="63">
        <f t="shared" si="3"/>
        <v>0</v>
      </c>
      <c r="V23" s="64"/>
      <c r="W23" s="62">
        <v>52.5</v>
      </c>
      <c r="X23" s="56"/>
      <c r="Y23" s="63">
        <f t="shared" si="4"/>
        <v>52.5</v>
      </c>
      <c r="Z23" s="60">
        <v>57.5</v>
      </c>
      <c r="AA23" s="56"/>
      <c r="AB23" s="63">
        <f t="shared" si="5"/>
        <v>57.5</v>
      </c>
      <c r="AC23" s="60">
        <v>62.5</v>
      </c>
      <c r="AD23" s="56"/>
      <c r="AE23" s="63">
        <f t="shared" si="6"/>
        <v>62.5</v>
      </c>
      <c r="AF23" s="60">
        <v>65</v>
      </c>
      <c r="AG23" s="56" t="s">
        <v>43</v>
      </c>
      <c r="AH23" s="63">
        <f t="shared" si="7"/>
        <v>0</v>
      </c>
      <c r="AI23" s="64">
        <f t="shared" si="8"/>
        <v>62.5</v>
      </c>
      <c r="AJ23" s="65">
        <f t="shared" si="17"/>
        <v>62.5</v>
      </c>
      <c r="AK23" s="60"/>
      <c r="AL23" s="56"/>
      <c r="AM23" s="63">
        <f t="shared" si="9"/>
        <v>0</v>
      </c>
      <c r="AN23" s="60"/>
      <c r="AO23" s="56"/>
      <c r="AP23" s="63">
        <f t="shared" si="10"/>
        <v>0</v>
      </c>
      <c r="AQ23" s="60"/>
      <c r="AR23" s="56"/>
      <c r="AS23" s="63">
        <f t="shared" si="11"/>
        <v>0</v>
      </c>
      <c r="AT23" s="60"/>
      <c r="AU23" s="56"/>
      <c r="AV23" s="63">
        <f t="shared" si="12"/>
        <v>0</v>
      </c>
      <c r="AW23" s="64"/>
      <c r="AX23" s="66">
        <f t="shared" si="19"/>
        <v>62.5</v>
      </c>
      <c r="AY23" s="67">
        <f t="shared" si="14"/>
        <v>56.391875</v>
      </c>
      <c r="AZ23" s="68">
        <f t="shared" si="20"/>
        <v>137.7875</v>
      </c>
      <c r="BA23" s="69">
        <v>1</v>
      </c>
      <c r="BB23" s="69"/>
    </row>
    <row r="24" spans="1:54" s="70" customFormat="1" ht="14.25">
      <c r="A24" s="56" t="s">
        <v>34</v>
      </c>
      <c r="B24" s="57">
        <v>23306</v>
      </c>
      <c r="C24" s="56">
        <v>43</v>
      </c>
      <c r="D24" s="56">
        <v>1</v>
      </c>
      <c r="E24" s="56" t="s">
        <v>81</v>
      </c>
      <c r="F24" s="58">
        <v>0.6796</v>
      </c>
      <c r="G24" s="59">
        <v>1.031</v>
      </c>
      <c r="H24" s="60">
        <v>118.6</v>
      </c>
      <c r="I24" s="61">
        <v>123</v>
      </c>
      <c r="J24" s="62">
        <v>182.5</v>
      </c>
      <c r="K24" s="56"/>
      <c r="L24" s="63">
        <f t="shared" si="0"/>
        <v>182.5</v>
      </c>
      <c r="M24" s="60">
        <v>195</v>
      </c>
      <c r="N24" s="56"/>
      <c r="O24" s="63">
        <f t="shared" si="1"/>
        <v>195</v>
      </c>
      <c r="P24" s="60">
        <v>205</v>
      </c>
      <c r="Q24" s="56"/>
      <c r="R24" s="63">
        <f t="shared" si="2"/>
        <v>205</v>
      </c>
      <c r="S24" s="60"/>
      <c r="T24" s="56"/>
      <c r="U24" s="63">
        <f t="shared" si="3"/>
        <v>0</v>
      </c>
      <c r="V24" s="64">
        <f t="shared" si="16"/>
        <v>205</v>
      </c>
      <c r="W24" s="62">
        <v>90</v>
      </c>
      <c r="X24" s="56"/>
      <c r="Y24" s="63">
        <f t="shared" si="4"/>
        <v>90</v>
      </c>
      <c r="Z24" s="60">
        <v>97.5</v>
      </c>
      <c r="AA24" s="56" t="s">
        <v>43</v>
      </c>
      <c r="AB24" s="63">
        <f t="shared" si="5"/>
        <v>0</v>
      </c>
      <c r="AC24" s="60">
        <v>97.5</v>
      </c>
      <c r="AD24" s="56"/>
      <c r="AE24" s="63">
        <f t="shared" si="6"/>
        <v>97.5</v>
      </c>
      <c r="AF24" s="60">
        <v>102.5</v>
      </c>
      <c r="AG24" s="56"/>
      <c r="AH24" s="63">
        <f t="shared" si="7"/>
        <v>102.5</v>
      </c>
      <c r="AI24" s="64">
        <f t="shared" si="8"/>
        <v>97.5</v>
      </c>
      <c r="AJ24" s="65">
        <f t="shared" si="17"/>
        <v>302.5</v>
      </c>
      <c r="AK24" s="60">
        <v>170</v>
      </c>
      <c r="AL24" s="56"/>
      <c r="AM24" s="63">
        <f t="shared" si="9"/>
        <v>170</v>
      </c>
      <c r="AN24" s="60">
        <v>182.5</v>
      </c>
      <c r="AO24" s="56"/>
      <c r="AP24" s="63">
        <f t="shared" si="10"/>
        <v>182.5</v>
      </c>
      <c r="AQ24" s="60">
        <v>185</v>
      </c>
      <c r="AR24" s="56" t="s">
        <v>43</v>
      </c>
      <c r="AS24" s="63">
        <f t="shared" si="11"/>
        <v>0</v>
      </c>
      <c r="AT24" s="60"/>
      <c r="AU24" s="56"/>
      <c r="AV24" s="63">
        <f t="shared" si="12"/>
        <v>0</v>
      </c>
      <c r="AW24" s="64">
        <f t="shared" si="18"/>
        <v>182.5</v>
      </c>
      <c r="AX24" s="66">
        <f t="shared" si="19"/>
        <v>485</v>
      </c>
      <c r="AY24" s="67">
        <f t="shared" si="14"/>
        <v>339.823786</v>
      </c>
      <c r="AZ24" s="68">
        <f t="shared" si="20"/>
        <v>1069.231</v>
      </c>
      <c r="BA24" s="69">
        <v>1</v>
      </c>
      <c r="BB24" s="69"/>
    </row>
    <row r="25" spans="1:54" s="70" customFormat="1" ht="14.25">
      <c r="A25" s="56" t="s">
        <v>82</v>
      </c>
      <c r="B25" s="57">
        <v>17343</v>
      </c>
      <c r="C25" s="56">
        <v>59</v>
      </c>
      <c r="D25" s="56">
        <v>1</v>
      </c>
      <c r="E25" s="56" t="s">
        <v>83</v>
      </c>
      <c r="F25" s="58">
        <v>1.1405</v>
      </c>
      <c r="G25" s="59">
        <v>1.315</v>
      </c>
      <c r="H25" s="60">
        <v>50.1</v>
      </c>
      <c r="I25" s="61">
        <v>114</v>
      </c>
      <c r="J25" s="62">
        <v>105</v>
      </c>
      <c r="K25" s="56"/>
      <c r="L25" s="63">
        <f t="shared" si="0"/>
        <v>105</v>
      </c>
      <c r="M25" s="60">
        <v>115</v>
      </c>
      <c r="N25" s="56"/>
      <c r="O25" s="63">
        <f t="shared" si="1"/>
        <v>115</v>
      </c>
      <c r="P25" s="60">
        <v>125</v>
      </c>
      <c r="Q25" s="56"/>
      <c r="R25" s="63">
        <f t="shared" si="2"/>
        <v>125</v>
      </c>
      <c r="S25" s="60"/>
      <c r="T25" s="56"/>
      <c r="U25" s="63">
        <f t="shared" si="3"/>
        <v>0</v>
      </c>
      <c r="V25" s="64">
        <f t="shared" si="16"/>
        <v>125</v>
      </c>
      <c r="W25" s="62">
        <v>55</v>
      </c>
      <c r="X25" s="56"/>
      <c r="Y25" s="63">
        <f t="shared" si="4"/>
        <v>55</v>
      </c>
      <c r="Z25" s="60">
        <v>60</v>
      </c>
      <c r="AA25" s="56" t="s">
        <v>43</v>
      </c>
      <c r="AB25" s="63">
        <f t="shared" si="5"/>
        <v>0</v>
      </c>
      <c r="AC25" s="60">
        <v>60</v>
      </c>
      <c r="AD25" s="56" t="s">
        <v>43</v>
      </c>
      <c r="AE25" s="63">
        <f t="shared" si="6"/>
        <v>0</v>
      </c>
      <c r="AF25" s="60"/>
      <c r="AG25" s="56"/>
      <c r="AH25" s="63">
        <f t="shared" si="7"/>
        <v>0</v>
      </c>
      <c r="AI25" s="64">
        <f t="shared" si="8"/>
        <v>55</v>
      </c>
      <c r="AJ25" s="65">
        <f t="shared" si="17"/>
        <v>180</v>
      </c>
      <c r="AK25" s="60">
        <v>127.5</v>
      </c>
      <c r="AL25" s="56"/>
      <c r="AM25" s="63">
        <f t="shared" si="9"/>
        <v>127.5</v>
      </c>
      <c r="AN25" s="60">
        <v>140</v>
      </c>
      <c r="AO25" s="56"/>
      <c r="AP25" s="63">
        <f t="shared" si="10"/>
        <v>140</v>
      </c>
      <c r="AQ25" s="60">
        <v>147.5</v>
      </c>
      <c r="AR25" s="56"/>
      <c r="AS25" s="63">
        <f t="shared" si="11"/>
        <v>147.5</v>
      </c>
      <c r="AT25" s="60"/>
      <c r="AU25" s="56"/>
      <c r="AV25" s="63">
        <f t="shared" si="12"/>
        <v>0</v>
      </c>
      <c r="AW25" s="64">
        <f t="shared" si="18"/>
        <v>147.5</v>
      </c>
      <c r="AX25" s="66">
        <f t="shared" si="19"/>
        <v>327.5</v>
      </c>
      <c r="AY25" s="67">
        <f t="shared" si="14"/>
        <v>491.17058125</v>
      </c>
      <c r="AZ25" s="68">
        <f t="shared" si="20"/>
        <v>722.0065000000001</v>
      </c>
      <c r="BA25" s="69">
        <v>1</v>
      </c>
      <c r="BB25" s="69" t="s">
        <v>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B9"/>
  <sheetViews>
    <sheetView workbookViewId="0" topLeftCell="A1">
      <selection activeCell="A26" sqref="A26"/>
    </sheetView>
  </sheetViews>
  <sheetFormatPr defaultColWidth="8.88671875" defaultRowHeight="16.5"/>
  <cols>
    <col min="1" max="1" width="17.77734375" style="0" customWidth="1"/>
    <col min="2" max="2" width="6.99609375" style="0" hidden="1" customWidth="1"/>
    <col min="3" max="3" width="4.5546875" style="49" customWidth="1"/>
    <col min="4" max="4" width="0" style="49" hidden="1" customWidth="1"/>
    <col min="5" max="5" width="8.88671875" style="49" customWidth="1"/>
    <col min="6" max="7" width="0" style="49" hidden="1" customWidth="1"/>
    <col min="8" max="8" width="6.77734375" style="49" customWidth="1"/>
    <col min="9" max="9" width="5.10546875" style="49" customWidth="1"/>
    <col min="10" max="21" width="0" style="49" hidden="1" customWidth="1"/>
    <col min="22" max="22" width="6.88671875" style="49" customWidth="1"/>
    <col min="23" max="34" width="0" style="49" hidden="1" customWidth="1"/>
    <col min="35" max="35" width="6.6640625" style="49" customWidth="1"/>
    <col min="36" max="48" width="0" style="49" hidden="1" customWidth="1"/>
    <col min="49" max="49" width="7.10546875" style="49" customWidth="1"/>
    <col min="50" max="67" width="8.88671875" style="49" customWidth="1"/>
  </cols>
  <sheetData>
    <row r="1" spans="1:54" s="52" customFormat="1" ht="76.5" customHeight="1">
      <c r="A1" s="21" t="s">
        <v>2</v>
      </c>
      <c r="B1" s="22" t="s">
        <v>0</v>
      </c>
      <c r="C1" s="23" t="s">
        <v>3</v>
      </c>
      <c r="D1" s="23" t="s">
        <v>4</v>
      </c>
      <c r="E1" s="23" t="s">
        <v>31</v>
      </c>
      <c r="F1" s="24" t="s">
        <v>1</v>
      </c>
      <c r="G1" s="25" t="s">
        <v>30</v>
      </c>
      <c r="H1" s="26" t="s">
        <v>5</v>
      </c>
      <c r="I1" s="27" t="s">
        <v>6</v>
      </c>
      <c r="J1" s="28" t="s">
        <v>7</v>
      </c>
      <c r="K1" s="23" t="s">
        <v>8</v>
      </c>
      <c r="L1" s="29" t="s">
        <v>9</v>
      </c>
      <c r="M1" s="26" t="s">
        <v>10</v>
      </c>
      <c r="N1" s="23" t="s">
        <v>8</v>
      </c>
      <c r="O1" s="29" t="s">
        <v>9</v>
      </c>
      <c r="P1" s="23" t="s">
        <v>11</v>
      </c>
      <c r="Q1" s="23" t="s">
        <v>8</v>
      </c>
      <c r="R1" s="29" t="s">
        <v>9</v>
      </c>
      <c r="S1" s="23" t="s">
        <v>12</v>
      </c>
      <c r="T1" s="23" t="s">
        <v>8</v>
      </c>
      <c r="U1" s="29" t="s">
        <v>9</v>
      </c>
      <c r="V1" s="30" t="s">
        <v>13</v>
      </c>
      <c r="W1" s="28" t="s">
        <v>14</v>
      </c>
      <c r="X1" s="23" t="s">
        <v>8</v>
      </c>
      <c r="Y1" s="29" t="s">
        <v>9</v>
      </c>
      <c r="Z1" s="23" t="s">
        <v>15</v>
      </c>
      <c r="AA1" s="23" t="s">
        <v>8</v>
      </c>
      <c r="AB1" s="29" t="s">
        <v>9</v>
      </c>
      <c r="AC1" s="23" t="s">
        <v>16</v>
      </c>
      <c r="AD1" s="23" t="s">
        <v>8</v>
      </c>
      <c r="AE1" s="29" t="s">
        <v>9</v>
      </c>
      <c r="AF1" s="23" t="s">
        <v>17</v>
      </c>
      <c r="AG1" s="23" t="s">
        <v>8</v>
      </c>
      <c r="AH1" s="29" t="s">
        <v>9</v>
      </c>
      <c r="AI1" s="31" t="s">
        <v>18</v>
      </c>
      <c r="AJ1" s="32" t="s">
        <v>19</v>
      </c>
      <c r="AK1" s="23" t="s">
        <v>20</v>
      </c>
      <c r="AL1" s="23" t="s">
        <v>8</v>
      </c>
      <c r="AM1" s="29" t="s">
        <v>9</v>
      </c>
      <c r="AN1" s="23" t="s">
        <v>21</v>
      </c>
      <c r="AO1" s="23" t="s">
        <v>8</v>
      </c>
      <c r="AP1" s="29" t="s">
        <v>9</v>
      </c>
      <c r="AQ1" s="23" t="s">
        <v>22</v>
      </c>
      <c r="AR1" s="23" t="s">
        <v>8</v>
      </c>
      <c r="AS1" s="29" t="s">
        <v>9</v>
      </c>
      <c r="AT1" s="23" t="s">
        <v>23</v>
      </c>
      <c r="AU1" s="23" t="s">
        <v>8</v>
      </c>
      <c r="AV1" s="29" t="s">
        <v>9</v>
      </c>
      <c r="AW1" s="30" t="s">
        <v>24</v>
      </c>
      <c r="AX1" s="33" t="s">
        <v>25</v>
      </c>
      <c r="AY1" s="34" t="s">
        <v>26</v>
      </c>
      <c r="AZ1" s="35" t="s">
        <v>27</v>
      </c>
      <c r="BA1" s="29" t="s">
        <v>28</v>
      </c>
      <c r="BB1" s="29" t="s">
        <v>29</v>
      </c>
    </row>
    <row r="2" spans="1:54" ht="16.5">
      <c r="A2" s="18" t="s">
        <v>35</v>
      </c>
      <c r="B2" s="19">
        <v>31742</v>
      </c>
      <c r="C2" s="20">
        <v>20</v>
      </c>
      <c r="D2" s="20"/>
      <c r="E2" s="20" t="s">
        <v>36</v>
      </c>
      <c r="F2" s="36">
        <v>1.1212</v>
      </c>
      <c r="G2" s="37">
        <v>1</v>
      </c>
      <c r="H2" s="38">
        <v>51.2</v>
      </c>
      <c r="I2" s="39">
        <v>114</v>
      </c>
      <c r="J2" s="40">
        <v>147.5</v>
      </c>
      <c r="K2" s="20"/>
      <c r="L2" s="41">
        <f aca="true" t="shared" si="0" ref="L2:L9">IF(K2&gt;0,0,J2)</f>
        <v>147.5</v>
      </c>
      <c r="M2" s="38">
        <v>157.5</v>
      </c>
      <c r="N2" s="20"/>
      <c r="O2" s="41">
        <f aca="true" t="shared" si="1" ref="O2:O9">IF(N2&gt;0,0,M2)</f>
        <v>157.5</v>
      </c>
      <c r="P2" s="38">
        <v>165</v>
      </c>
      <c r="Q2" s="20"/>
      <c r="R2" s="41">
        <f aca="true" t="shared" si="2" ref="R2:R9">IF(Q2&gt;0,0,P2)</f>
        <v>165</v>
      </c>
      <c r="S2" s="38"/>
      <c r="T2" s="20"/>
      <c r="U2" s="41">
        <f aca="true" t="shared" si="3" ref="U2:U9">IF(T2&gt;0,0,S2)</f>
        <v>0</v>
      </c>
      <c r="V2" s="42">
        <f aca="true" t="shared" si="4" ref="V2:V9">IF(COUNT(K2,N2)&gt;2,"out",MAX(L2,O2,R2))</f>
        <v>165</v>
      </c>
      <c r="W2" s="40">
        <v>82.5</v>
      </c>
      <c r="X2" s="20"/>
      <c r="Y2" s="41">
        <f aca="true" t="shared" si="5" ref="Y2:Y9">IF(X2&gt;0,0,W2)</f>
        <v>82.5</v>
      </c>
      <c r="Z2" s="38">
        <v>87.5</v>
      </c>
      <c r="AA2" s="20"/>
      <c r="AB2" s="41">
        <f aca="true" t="shared" si="6" ref="AB2:AB9">IF(AA2&gt;0,0,Z2)</f>
        <v>87.5</v>
      </c>
      <c r="AC2" s="38">
        <v>92.5</v>
      </c>
      <c r="AD2" s="20" t="s">
        <v>43</v>
      </c>
      <c r="AE2" s="41">
        <f aca="true" t="shared" si="7" ref="AE2:AE9">IF(AD2&gt;0,0,AC2)</f>
        <v>0</v>
      </c>
      <c r="AF2" s="38"/>
      <c r="AG2" s="20"/>
      <c r="AH2" s="41">
        <f aca="true" t="shared" si="8" ref="AH2:AH9">IF(AG2&gt;0,0,AF2)</f>
        <v>0</v>
      </c>
      <c r="AI2" s="43">
        <f aca="true" t="shared" si="9" ref="AI2:AI9">MAX(Y2,AB2,AE2)</f>
        <v>87.5</v>
      </c>
      <c r="AJ2" s="44">
        <f aca="true" t="shared" si="10" ref="AJ2:AJ9">V2+AI2</f>
        <v>252.5</v>
      </c>
      <c r="AK2" s="38">
        <v>120</v>
      </c>
      <c r="AL2" s="20"/>
      <c r="AM2" s="41">
        <f aca="true" t="shared" si="11" ref="AM2:AM9">IF(AL2&gt;0,0,AK2)</f>
        <v>120</v>
      </c>
      <c r="AN2" s="38">
        <v>127.5</v>
      </c>
      <c r="AO2" s="20" t="s">
        <v>43</v>
      </c>
      <c r="AP2" s="41">
        <f aca="true" t="shared" si="12" ref="AP2:AP9">IF(AO2&gt;0,0,AN2)</f>
        <v>0</v>
      </c>
      <c r="AQ2" s="38">
        <v>127.5</v>
      </c>
      <c r="AR2" s="20" t="s">
        <v>43</v>
      </c>
      <c r="AS2" s="41">
        <f aca="true" t="shared" si="13" ref="AS2:AS9">IF(AR2&gt;0,0,AQ2)</f>
        <v>0</v>
      </c>
      <c r="AT2" s="38"/>
      <c r="AU2" s="20"/>
      <c r="AV2" s="41">
        <f aca="true" t="shared" si="14" ref="AV2:AV9">IF(AU2&gt;0,0,AT2)</f>
        <v>0</v>
      </c>
      <c r="AW2" s="42">
        <f aca="true" t="shared" si="15" ref="AW2:AW9">MAX(AM2,AP2,AS2)</f>
        <v>120</v>
      </c>
      <c r="AX2" s="45">
        <f aca="true" t="shared" si="16" ref="AX2:AX9">(AW2+AI2+V2)</f>
        <v>372.5</v>
      </c>
      <c r="AY2" s="46">
        <f aca="true" t="shared" si="17" ref="AY2:AY9">(F2*G2*AX2)</f>
        <v>417.647</v>
      </c>
      <c r="AZ2" s="47">
        <f aca="true" t="shared" si="18" ref="AZ2:AZ9">(AX2*2.2046)</f>
        <v>821.2135000000001</v>
      </c>
      <c r="BA2" s="48">
        <v>1</v>
      </c>
      <c r="BB2" s="48"/>
    </row>
    <row r="3" spans="1:54" ht="16.5">
      <c r="A3" s="18" t="s">
        <v>41</v>
      </c>
      <c r="B3" s="19">
        <v>30931</v>
      </c>
      <c r="C3" s="20">
        <v>22</v>
      </c>
      <c r="D3" s="20"/>
      <c r="E3" s="20" t="s">
        <v>36</v>
      </c>
      <c r="F3" s="36">
        <v>0.82035</v>
      </c>
      <c r="G3" s="37">
        <v>1</v>
      </c>
      <c r="H3" s="38">
        <v>78.2</v>
      </c>
      <c r="I3" s="39">
        <v>181</v>
      </c>
      <c r="J3" s="40">
        <v>132.5</v>
      </c>
      <c r="K3" s="20"/>
      <c r="L3" s="41">
        <f t="shared" si="0"/>
        <v>132.5</v>
      </c>
      <c r="M3" s="38">
        <v>142.5</v>
      </c>
      <c r="N3" s="20"/>
      <c r="O3" s="41">
        <f t="shared" si="1"/>
        <v>142.5</v>
      </c>
      <c r="P3" s="38">
        <v>150</v>
      </c>
      <c r="Q3" s="20"/>
      <c r="R3" s="41">
        <f t="shared" si="2"/>
        <v>150</v>
      </c>
      <c r="S3" s="38">
        <v>0</v>
      </c>
      <c r="T3" s="20"/>
      <c r="U3" s="41">
        <f t="shared" si="3"/>
        <v>0</v>
      </c>
      <c r="V3" s="42">
        <f t="shared" si="4"/>
        <v>150</v>
      </c>
      <c r="W3" s="40">
        <v>70</v>
      </c>
      <c r="X3" s="20"/>
      <c r="Y3" s="41">
        <f t="shared" si="5"/>
        <v>70</v>
      </c>
      <c r="Z3" s="38">
        <v>72.5</v>
      </c>
      <c r="AA3" s="20" t="s">
        <v>43</v>
      </c>
      <c r="AB3" s="41">
        <f t="shared" si="6"/>
        <v>0</v>
      </c>
      <c r="AC3" s="38">
        <v>72.5</v>
      </c>
      <c r="AD3" s="20"/>
      <c r="AE3" s="41">
        <f t="shared" si="7"/>
        <v>72.5</v>
      </c>
      <c r="AF3" s="38"/>
      <c r="AG3" s="20"/>
      <c r="AH3" s="41">
        <f t="shared" si="8"/>
        <v>0</v>
      </c>
      <c r="AI3" s="43">
        <f t="shared" si="9"/>
        <v>72.5</v>
      </c>
      <c r="AJ3" s="44">
        <f t="shared" si="10"/>
        <v>222.5</v>
      </c>
      <c r="AK3" s="38">
        <v>127.5</v>
      </c>
      <c r="AL3" s="20"/>
      <c r="AM3" s="41">
        <f t="shared" si="11"/>
        <v>127.5</v>
      </c>
      <c r="AN3" s="38">
        <v>140</v>
      </c>
      <c r="AO3" s="20" t="s">
        <v>43</v>
      </c>
      <c r="AP3" s="41">
        <f t="shared" si="12"/>
        <v>0</v>
      </c>
      <c r="AQ3" s="38">
        <v>140</v>
      </c>
      <c r="AR3" s="20" t="s">
        <v>43</v>
      </c>
      <c r="AS3" s="41">
        <f t="shared" si="13"/>
        <v>0</v>
      </c>
      <c r="AT3" s="38"/>
      <c r="AU3" s="20"/>
      <c r="AV3" s="41">
        <f t="shared" si="14"/>
        <v>0</v>
      </c>
      <c r="AW3" s="42">
        <f t="shared" si="15"/>
        <v>127.5</v>
      </c>
      <c r="AX3" s="45">
        <f t="shared" si="16"/>
        <v>350</v>
      </c>
      <c r="AY3" s="46">
        <f t="shared" si="17"/>
        <v>287.1225</v>
      </c>
      <c r="AZ3" s="47">
        <f t="shared" si="18"/>
        <v>771.61</v>
      </c>
      <c r="BA3" s="48">
        <v>1</v>
      </c>
      <c r="BB3" s="48"/>
    </row>
    <row r="4" spans="1:54" ht="16.5">
      <c r="A4" s="18" t="s">
        <v>34</v>
      </c>
      <c r="B4" s="19">
        <v>23306</v>
      </c>
      <c r="C4" s="20">
        <v>43</v>
      </c>
      <c r="D4" s="20"/>
      <c r="E4" s="20" t="s">
        <v>33</v>
      </c>
      <c r="F4" s="36">
        <v>1.0893</v>
      </c>
      <c r="G4" s="37">
        <v>1</v>
      </c>
      <c r="H4" s="38">
        <v>53.1</v>
      </c>
      <c r="I4" s="39">
        <v>123</v>
      </c>
      <c r="J4" s="40">
        <v>182.5</v>
      </c>
      <c r="K4" s="20"/>
      <c r="L4" s="41">
        <f t="shared" si="0"/>
        <v>182.5</v>
      </c>
      <c r="M4" s="38">
        <v>195</v>
      </c>
      <c r="N4" s="20"/>
      <c r="O4" s="41">
        <f t="shared" si="1"/>
        <v>195</v>
      </c>
      <c r="P4" s="38">
        <v>205</v>
      </c>
      <c r="Q4" s="20"/>
      <c r="R4" s="41">
        <f t="shared" si="2"/>
        <v>205</v>
      </c>
      <c r="S4" s="38"/>
      <c r="T4" s="20"/>
      <c r="U4" s="41">
        <f t="shared" si="3"/>
        <v>0</v>
      </c>
      <c r="V4" s="42">
        <f t="shared" si="4"/>
        <v>205</v>
      </c>
      <c r="W4" s="40">
        <v>90</v>
      </c>
      <c r="X4" s="20"/>
      <c r="Y4" s="41">
        <f t="shared" si="5"/>
        <v>90</v>
      </c>
      <c r="Z4" s="38">
        <v>97.5</v>
      </c>
      <c r="AA4" s="20" t="s">
        <v>43</v>
      </c>
      <c r="AB4" s="41">
        <f t="shared" si="6"/>
        <v>0</v>
      </c>
      <c r="AC4" s="38">
        <v>97.5</v>
      </c>
      <c r="AD4" s="20"/>
      <c r="AE4" s="41">
        <f t="shared" si="7"/>
        <v>97.5</v>
      </c>
      <c r="AF4" s="38"/>
      <c r="AG4" s="20"/>
      <c r="AH4" s="41">
        <f t="shared" si="8"/>
        <v>0</v>
      </c>
      <c r="AI4" s="43">
        <f t="shared" si="9"/>
        <v>97.5</v>
      </c>
      <c r="AJ4" s="44">
        <f t="shared" si="10"/>
        <v>302.5</v>
      </c>
      <c r="AK4" s="38">
        <v>170</v>
      </c>
      <c r="AL4" s="20"/>
      <c r="AM4" s="41">
        <f t="shared" si="11"/>
        <v>170</v>
      </c>
      <c r="AN4" s="38">
        <v>182.5</v>
      </c>
      <c r="AO4" s="20"/>
      <c r="AP4" s="41">
        <f t="shared" si="12"/>
        <v>182.5</v>
      </c>
      <c r="AQ4" s="38">
        <v>185</v>
      </c>
      <c r="AR4" s="20" t="s">
        <v>43</v>
      </c>
      <c r="AS4" s="41">
        <f t="shared" si="13"/>
        <v>0</v>
      </c>
      <c r="AT4" s="38"/>
      <c r="AU4" s="20"/>
      <c r="AV4" s="41">
        <f t="shared" si="14"/>
        <v>0</v>
      </c>
      <c r="AW4" s="42">
        <f t="shared" si="15"/>
        <v>182.5</v>
      </c>
      <c r="AX4" s="45">
        <f t="shared" si="16"/>
        <v>485</v>
      </c>
      <c r="AY4" s="46">
        <f t="shared" si="17"/>
        <v>528.3104999999999</v>
      </c>
      <c r="AZ4" s="47">
        <f t="shared" si="18"/>
        <v>1069.231</v>
      </c>
      <c r="BA4" s="48">
        <v>1</v>
      </c>
      <c r="BB4" s="48"/>
    </row>
    <row r="5" spans="1:54" ht="16.5">
      <c r="A5" s="18" t="s">
        <v>32</v>
      </c>
      <c r="B5" s="19">
        <v>23315</v>
      </c>
      <c r="C5" s="20">
        <v>43</v>
      </c>
      <c r="D5" s="20"/>
      <c r="E5" s="20" t="s">
        <v>33</v>
      </c>
      <c r="F5" s="36">
        <v>1.0454</v>
      </c>
      <c r="G5" s="37">
        <v>1</v>
      </c>
      <c r="H5" s="38">
        <v>55.9</v>
      </c>
      <c r="I5" s="39">
        <v>123</v>
      </c>
      <c r="J5" s="40">
        <v>147.5</v>
      </c>
      <c r="K5" s="20"/>
      <c r="L5" s="41">
        <f t="shared" si="0"/>
        <v>147.5</v>
      </c>
      <c r="M5" s="38">
        <v>157.5</v>
      </c>
      <c r="N5" s="20"/>
      <c r="O5" s="41">
        <f t="shared" si="1"/>
        <v>157.5</v>
      </c>
      <c r="P5" s="38">
        <v>165</v>
      </c>
      <c r="Q5" s="20"/>
      <c r="R5" s="41">
        <f t="shared" si="2"/>
        <v>165</v>
      </c>
      <c r="S5" s="38"/>
      <c r="T5" s="20"/>
      <c r="U5" s="41">
        <f t="shared" si="3"/>
        <v>0</v>
      </c>
      <c r="V5" s="42">
        <f t="shared" si="4"/>
        <v>165</v>
      </c>
      <c r="W5" s="40">
        <v>80</v>
      </c>
      <c r="X5" s="20"/>
      <c r="Y5" s="41">
        <f t="shared" si="5"/>
        <v>80</v>
      </c>
      <c r="Z5" s="38">
        <v>85</v>
      </c>
      <c r="AA5" s="20" t="s">
        <v>43</v>
      </c>
      <c r="AB5" s="41">
        <f t="shared" si="6"/>
        <v>0</v>
      </c>
      <c r="AC5" s="38">
        <v>85</v>
      </c>
      <c r="AD5" s="20" t="s">
        <v>43</v>
      </c>
      <c r="AE5" s="41">
        <f t="shared" si="7"/>
        <v>0</v>
      </c>
      <c r="AF5" s="38"/>
      <c r="AG5" s="20"/>
      <c r="AH5" s="41">
        <f t="shared" si="8"/>
        <v>0</v>
      </c>
      <c r="AI5" s="43">
        <f t="shared" si="9"/>
        <v>80</v>
      </c>
      <c r="AJ5" s="44">
        <f t="shared" si="10"/>
        <v>245</v>
      </c>
      <c r="AK5" s="38">
        <v>137.5</v>
      </c>
      <c r="AL5" s="20"/>
      <c r="AM5" s="41">
        <f t="shared" si="11"/>
        <v>137.5</v>
      </c>
      <c r="AN5" s="38">
        <v>147.5</v>
      </c>
      <c r="AO5" s="20"/>
      <c r="AP5" s="41">
        <f t="shared" si="12"/>
        <v>147.5</v>
      </c>
      <c r="AQ5" s="38">
        <v>152.5</v>
      </c>
      <c r="AR5" s="20" t="s">
        <v>43</v>
      </c>
      <c r="AS5" s="41">
        <f t="shared" si="13"/>
        <v>0</v>
      </c>
      <c r="AT5" s="38"/>
      <c r="AU5" s="20"/>
      <c r="AV5" s="41">
        <f t="shared" si="14"/>
        <v>0</v>
      </c>
      <c r="AW5" s="42">
        <f t="shared" si="15"/>
        <v>147.5</v>
      </c>
      <c r="AX5" s="45">
        <f t="shared" si="16"/>
        <v>392.5</v>
      </c>
      <c r="AY5" s="46">
        <f t="shared" si="17"/>
        <v>410.31950000000006</v>
      </c>
      <c r="AZ5" s="47">
        <f t="shared" si="18"/>
        <v>865.3055</v>
      </c>
      <c r="BA5" s="48">
        <v>2</v>
      </c>
      <c r="BB5" s="48"/>
    </row>
    <row r="6" spans="1:54" ht="16.5">
      <c r="A6" s="20" t="s">
        <v>37</v>
      </c>
      <c r="B6" s="19">
        <v>23236</v>
      </c>
      <c r="C6" s="20">
        <v>43</v>
      </c>
      <c r="D6" s="20"/>
      <c r="E6" s="20" t="s">
        <v>33</v>
      </c>
      <c r="F6" s="36">
        <v>0.9889</v>
      </c>
      <c r="G6" s="37">
        <v>1</v>
      </c>
      <c r="H6" s="38">
        <v>59.9</v>
      </c>
      <c r="I6" s="39">
        <v>132</v>
      </c>
      <c r="J6" s="38">
        <v>160</v>
      </c>
      <c r="K6" s="20"/>
      <c r="L6" s="41">
        <f t="shared" si="0"/>
        <v>160</v>
      </c>
      <c r="M6" s="38">
        <v>182.5</v>
      </c>
      <c r="N6" s="20"/>
      <c r="O6" s="41">
        <f t="shared" si="1"/>
        <v>182.5</v>
      </c>
      <c r="P6" s="38">
        <v>192.5</v>
      </c>
      <c r="Q6" s="20" t="s">
        <v>43</v>
      </c>
      <c r="R6" s="41">
        <f t="shared" si="2"/>
        <v>0</v>
      </c>
      <c r="S6" s="38"/>
      <c r="T6" s="20"/>
      <c r="U6" s="41">
        <f t="shared" si="3"/>
        <v>0</v>
      </c>
      <c r="V6" s="42">
        <f t="shared" si="4"/>
        <v>182.5</v>
      </c>
      <c r="W6" s="40">
        <v>67.5</v>
      </c>
      <c r="X6" s="20"/>
      <c r="Y6" s="41">
        <f t="shared" si="5"/>
        <v>67.5</v>
      </c>
      <c r="Z6" s="38">
        <v>72.5</v>
      </c>
      <c r="AA6" s="20"/>
      <c r="AB6" s="41">
        <f t="shared" si="6"/>
        <v>72.5</v>
      </c>
      <c r="AC6" s="38">
        <v>75</v>
      </c>
      <c r="AD6" s="20" t="s">
        <v>43</v>
      </c>
      <c r="AE6" s="41">
        <f t="shared" si="7"/>
        <v>0</v>
      </c>
      <c r="AF6" s="38"/>
      <c r="AG6" s="20"/>
      <c r="AH6" s="41">
        <f t="shared" si="8"/>
        <v>0</v>
      </c>
      <c r="AI6" s="43">
        <f t="shared" si="9"/>
        <v>72.5</v>
      </c>
      <c r="AJ6" s="44">
        <f t="shared" si="10"/>
        <v>255</v>
      </c>
      <c r="AK6" s="38">
        <v>137.5</v>
      </c>
      <c r="AL6" s="20"/>
      <c r="AM6" s="41">
        <f t="shared" si="11"/>
        <v>137.5</v>
      </c>
      <c r="AN6" s="38">
        <v>150</v>
      </c>
      <c r="AO6" s="20" t="s">
        <v>43</v>
      </c>
      <c r="AP6" s="41">
        <f t="shared" si="12"/>
        <v>0</v>
      </c>
      <c r="AQ6" s="38">
        <v>150</v>
      </c>
      <c r="AR6" s="20" t="s">
        <v>43</v>
      </c>
      <c r="AS6" s="41">
        <f t="shared" si="13"/>
        <v>0</v>
      </c>
      <c r="AT6" s="38"/>
      <c r="AU6" s="20"/>
      <c r="AV6" s="41">
        <f t="shared" si="14"/>
        <v>0</v>
      </c>
      <c r="AW6" s="42">
        <f t="shared" si="15"/>
        <v>137.5</v>
      </c>
      <c r="AX6" s="45">
        <f t="shared" si="16"/>
        <v>392.5</v>
      </c>
      <c r="AY6" s="46">
        <f t="shared" si="17"/>
        <v>388.14325</v>
      </c>
      <c r="AZ6" s="47">
        <f t="shared" si="18"/>
        <v>865.3055</v>
      </c>
      <c r="BA6" s="48">
        <v>1</v>
      </c>
      <c r="BB6" s="48"/>
    </row>
    <row r="7" spans="1:54" ht="16.5">
      <c r="A7" s="18" t="s">
        <v>38</v>
      </c>
      <c r="B7" s="19">
        <v>28863</v>
      </c>
      <c r="C7" s="20">
        <v>28</v>
      </c>
      <c r="D7" s="20"/>
      <c r="E7" s="20" t="s">
        <v>33</v>
      </c>
      <c r="F7" s="36">
        <v>0.9439</v>
      </c>
      <c r="G7" s="37">
        <v>1</v>
      </c>
      <c r="H7" s="38">
        <v>63.5</v>
      </c>
      <c r="I7" s="39">
        <v>148</v>
      </c>
      <c r="J7" s="38">
        <v>187.5</v>
      </c>
      <c r="K7" s="20"/>
      <c r="L7" s="41">
        <f t="shared" si="0"/>
        <v>187.5</v>
      </c>
      <c r="M7" s="38">
        <v>200</v>
      </c>
      <c r="N7" s="20"/>
      <c r="O7" s="41">
        <f t="shared" si="1"/>
        <v>200</v>
      </c>
      <c r="P7" s="38">
        <v>210</v>
      </c>
      <c r="Q7" s="20" t="s">
        <v>43</v>
      </c>
      <c r="R7" s="41">
        <f t="shared" si="2"/>
        <v>0</v>
      </c>
      <c r="S7" s="38"/>
      <c r="T7" s="20"/>
      <c r="U7" s="41">
        <f t="shared" si="3"/>
        <v>0</v>
      </c>
      <c r="V7" s="42">
        <f t="shared" si="4"/>
        <v>200</v>
      </c>
      <c r="W7" s="40">
        <v>105</v>
      </c>
      <c r="X7" s="20" t="s">
        <v>43</v>
      </c>
      <c r="Y7" s="41">
        <f t="shared" si="5"/>
        <v>0</v>
      </c>
      <c r="Z7" s="38">
        <v>105</v>
      </c>
      <c r="AA7" s="20" t="s">
        <v>43</v>
      </c>
      <c r="AB7" s="41">
        <f t="shared" si="6"/>
        <v>0</v>
      </c>
      <c r="AC7" s="38">
        <v>105</v>
      </c>
      <c r="AD7" s="20"/>
      <c r="AE7" s="41">
        <f t="shared" si="7"/>
        <v>105</v>
      </c>
      <c r="AF7" s="38"/>
      <c r="AG7" s="20"/>
      <c r="AH7" s="41">
        <f t="shared" si="8"/>
        <v>0</v>
      </c>
      <c r="AI7" s="43">
        <f t="shared" si="9"/>
        <v>105</v>
      </c>
      <c r="AJ7" s="44">
        <f t="shared" si="10"/>
        <v>305</v>
      </c>
      <c r="AK7" s="38">
        <v>152.5</v>
      </c>
      <c r="AL7" s="20"/>
      <c r="AM7" s="41">
        <f t="shared" si="11"/>
        <v>152.5</v>
      </c>
      <c r="AN7" s="38">
        <v>170</v>
      </c>
      <c r="AO7" s="20"/>
      <c r="AP7" s="41">
        <f t="shared" si="12"/>
        <v>170</v>
      </c>
      <c r="AQ7" s="38">
        <v>177.5</v>
      </c>
      <c r="AR7" s="20" t="s">
        <v>43</v>
      </c>
      <c r="AS7" s="41">
        <f t="shared" si="13"/>
        <v>0</v>
      </c>
      <c r="AT7" s="38"/>
      <c r="AU7" s="20"/>
      <c r="AV7" s="41">
        <f t="shared" si="14"/>
        <v>0</v>
      </c>
      <c r="AW7" s="42">
        <f t="shared" si="15"/>
        <v>170</v>
      </c>
      <c r="AX7" s="45">
        <f t="shared" si="16"/>
        <v>475</v>
      </c>
      <c r="AY7" s="46">
        <f t="shared" si="17"/>
        <v>448.35249999999996</v>
      </c>
      <c r="AZ7" s="47">
        <f t="shared" si="18"/>
        <v>1047.185</v>
      </c>
      <c r="BA7" s="48">
        <v>1</v>
      </c>
      <c r="BB7" s="48"/>
    </row>
    <row r="8" spans="1:54" ht="16.5">
      <c r="A8" s="20" t="s">
        <v>42</v>
      </c>
      <c r="B8" s="19">
        <v>31972</v>
      </c>
      <c r="C8" s="20">
        <v>19</v>
      </c>
      <c r="D8" s="20"/>
      <c r="E8" s="20" t="s">
        <v>33</v>
      </c>
      <c r="F8" s="36">
        <v>0.84065</v>
      </c>
      <c r="G8" s="37">
        <v>1</v>
      </c>
      <c r="H8" s="38">
        <v>74.4</v>
      </c>
      <c r="I8" s="39">
        <v>165</v>
      </c>
      <c r="J8" s="38">
        <v>175</v>
      </c>
      <c r="K8" s="20"/>
      <c r="L8" s="41">
        <f t="shared" si="0"/>
        <v>175</v>
      </c>
      <c r="M8" s="38">
        <v>185</v>
      </c>
      <c r="N8" s="20"/>
      <c r="O8" s="41">
        <f t="shared" si="1"/>
        <v>185</v>
      </c>
      <c r="P8" s="38">
        <v>192.5</v>
      </c>
      <c r="Q8" s="20"/>
      <c r="R8" s="41">
        <f t="shared" si="2"/>
        <v>192.5</v>
      </c>
      <c r="S8" s="38"/>
      <c r="T8" s="20"/>
      <c r="U8" s="41">
        <f t="shared" si="3"/>
        <v>0</v>
      </c>
      <c r="V8" s="42">
        <f t="shared" si="4"/>
        <v>192.5</v>
      </c>
      <c r="W8" s="40">
        <v>92.5</v>
      </c>
      <c r="X8" s="20"/>
      <c r="Y8" s="41">
        <f t="shared" si="5"/>
        <v>92.5</v>
      </c>
      <c r="Z8" s="38">
        <v>100</v>
      </c>
      <c r="AA8" s="20"/>
      <c r="AB8" s="41">
        <f t="shared" si="6"/>
        <v>100</v>
      </c>
      <c r="AC8" s="38">
        <v>105</v>
      </c>
      <c r="AD8" s="20" t="s">
        <v>43</v>
      </c>
      <c r="AE8" s="41">
        <f t="shared" si="7"/>
        <v>0</v>
      </c>
      <c r="AF8" s="38"/>
      <c r="AG8" s="20"/>
      <c r="AH8" s="41">
        <f t="shared" si="8"/>
        <v>0</v>
      </c>
      <c r="AI8" s="43">
        <f t="shared" si="9"/>
        <v>100</v>
      </c>
      <c r="AJ8" s="44">
        <f t="shared" si="10"/>
        <v>292.5</v>
      </c>
      <c r="AK8" s="38">
        <v>175</v>
      </c>
      <c r="AL8" s="20"/>
      <c r="AM8" s="41">
        <f t="shared" si="11"/>
        <v>175</v>
      </c>
      <c r="AN8" s="38">
        <v>182.5</v>
      </c>
      <c r="AO8" s="20"/>
      <c r="AP8" s="41">
        <f t="shared" si="12"/>
        <v>182.5</v>
      </c>
      <c r="AQ8" s="38">
        <v>190</v>
      </c>
      <c r="AR8" s="20" t="s">
        <v>43</v>
      </c>
      <c r="AS8" s="41">
        <f t="shared" si="13"/>
        <v>0</v>
      </c>
      <c r="AT8" s="38"/>
      <c r="AU8" s="20"/>
      <c r="AV8" s="41">
        <f t="shared" si="14"/>
        <v>0</v>
      </c>
      <c r="AW8" s="42">
        <f t="shared" si="15"/>
        <v>182.5</v>
      </c>
      <c r="AX8" s="45">
        <f t="shared" si="16"/>
        <v>475</v>
      </c>
      <c r="AY8" s="46">
        <f t="shared" si="17"/>
        <v>399.30875000000003</v>
      </c>
      <c r="AZ8" s="47">
        <f t="shared" si="18"/>
        <v>1047.185</v>
      </c>
      <c r="BA8" s="48">
        <v>1</v>
      </c>
      <c r="BB8" s="48"/>
    </row>
    <row r="9" spans="1:54" ht="16.5">
      <c r="A9" s="18" t="s">
        <v>39</v>
      </c>
      <c r="B9" s="19">
        <v>25873</v>
      </c>
      <c r="C9" s="20">
        <v>36</v>
      </c>
      <c r="D9" s="20"/>
      <c r="E9" s="20" t="s">
        <v>40</v>
      </c>
      <c r="F9" s="36">
        <v>0.9571</v>
      </c>
      <c r="G9" s="37">
        <v>1</v>
      </c>
      <c r="H9" s="38">
        <v>62.4</v>
      </c>
      <c r="I9" s="39">
        <v>148</v>
      </c>
      <c r="J9" s="38"/>
      <c r="K9" s="20"/>
      <c r="L9" s="41">
        <f t="shared" si="0"/>
        <v>0</v>
      </c>
      <c r="M9" s="38"/>
      <c r="N9" s="20"/>
      <c r="O9" s="41">
        <f t="shared" si="1"/>
        <v>0</v>
      </c>
      <c r="P9" s="38"/>
      <c r="Q9" s="20"/>
      <c r="R9" s="41">
        <f t="shared" si="2"/>
        <v>0</v>
      </c>
      <c r="S9" s="38"/>
      <c r="T9" s="20"/>
      <c r="U9" s="41">
        <f t="shared" si="3"/>
        <v>0</v>
      </c>
      <c r="V9" s="42">
        <f t="shared" si="4"/>
        <v>0</v>
      </c>
      <c r="W9" s="40">
        <v>50</v>
      </c>
      <c r="X9" s="20"/>
      <c r="Y9" s="41">
        <f t="shared" si="5"/>
        <v>50</v>
      </c>
      <c r="Z9" s="38">
        <v>62.5</v>
      </c>
      <c r="AA9" s="20"/>
      <c r="AB9" s="41">
        <f t="shared" si="6"/>
        <v>62.5</v>
      </c>
      <c r="AC9" s="38">
        <v>67.5</v>
      </c>
      <c r="AD9" s="20" t="s">
        <v>43</v>
      </c>
      <c r="AE9" s="41">
        <f t="shared" si="7"/>
        <v>0</v>
      </c>
      <c r="AF9" s="38"/>
      <c r="AG9" s="20"/>
      <c r="AH9" s="41">
        <f t="shared" si="8"/>
        <v>0</v>
      </c>
      <c r="AI9" s="43">
        <f t="shared" si="9"/>
        <v>62.5</v>
      </c>
      <c r="AJ9" s="44">
        <f t="shared" si="10"/>
        <v>62.5</v>
      </c>
      <c r="AK9" s="38"/>
      <c r="AL9" s="20"/>
      <c r="AM9" s="41">
        <f t="shared" si="11"/>
        <v>0</v>
      </c>
      <c r="AN9" s="38"/>
      <c r="AO9" s="20"/>
      <c r="AP9" s="41">
        <f t="shared" si="12"/>
        <v>0</v>
      </c>
      <c r="AQ9" s="38"/>
      <c r="AR9" s="20"/>
      <c r="AS9" s="41">
        <f t="shared" si="13"/>
        <v>0</v>
      </c>
      <c r="AT9" s="38"/>
      <c r="AU9" s="20"/>
      <c r="AV9" s="41">
        <f t="shared" si="14"/>
        <v>0</v>
      </c>
      <c r="AW9" s="42">
        <f t="shared" si="15"/>
        <v>0</v>
      </c>
      <c r="AX9" s="45">
        <f t="shared" si="16"/>
        <v>62.5</v>
      </c>
      <c r="AY9" s="46">
        <f t="shared" si="17"/>
        <v>59.818749999999994</v>
      </c>
      <c r="AZ9" s="47">
        <f t="shared" si="18"/>
        <v>137.7875</v>
      </c>
      <c r="BA9" s="48">
        <v>1</v>
      </c>
      <c r="BB9" s="48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9"/>
  <sheetViews>
    <sheetView workbookViewId="0" topLeftCell="A1">
      <selection activeCell="AI1" sqref="AI1:AU16384"/>
    </sheetView>
  </sheetViews>
  <sheetFormatPr defaultColWidth="8.88671875" defaultRowHeight="16.5"/>
  <cols>
    <col min="1" max="1" width="20.6640625" style="0" customWidth="1"/>
    <col min="2" max="2" width="0" style="0" hidden="1" customWidth="1"/>
    <col min="3" max="3" width="3.77734375" style="49" customWidth="1"/>
    <col min="4" max="4" width="8.88671875" style="49" customWidth="1"/>
    <col min="5" max="6" width="0" style="49" hidden="1" customWidth="1"/>
    <col min="7" max="7" width="8.88671875" style="49" customWidth="1"/>
    <col min="8" max="8" width="5.99609375" style="49" customWidth="1"/>
    <col min="9" max="20" width="8.88671875" style="49" hidden="1" customWidth="1"/>
    <col min="21" max="21" width="8.88671875" style="49" customWidth="1"/>
    <col min="22" max="33" width="8.88671875" style="49" hidden="1" customWidth="1"/>
    <col min="34" max="34" width="8.77734375" style="49" customWidth="1"/>
    <col min="35" max="47" width="8.88671875" style="49" hidden="1" customWidth="1"/>
    <col min="48" max="58" width="8.88671875" style="49" customWidth="1"/>
  </cols>
  <sheetData>
    <row r="1" spans="1:53" s="118" customFormat="1" ht="75.75" customHeight="1">
      <c r="A1" s="21" t="s">
        <v>2</v>
      </c>
      <c r="B1" s="22" t="s">
        <v>0</v>
      </c>
      <c r="C1" s="23" t="s">
        <v>3</v>
      </c>
      <c r="D1" s="23" t="s">
        <v>31</v>
      </c>
      <c r="E1" s="24" t="s">
        <v>1</v>
      </c>
      <c r="F1" s="25" t="s">
        <v>30</v>
      </c>
      <c r="G1" s="26" t="s">
        <v>5</v>
      </c>
      <c r="H1" s="27" t="s">
        <v>6</v>
      </c>
      <c r="I1" s="28" t="s">
        <v>7</v>
      </c>
      <c r="J1" s="23" t="s">
        <v>8</v>
      </c>
      <c r="K1" s="29" t="s">
        <v>9</v>
      </c>
      <c r="L1" s="26" t="s">
        <v>10</v>
      </c>
      <c r="M1" s="23" t="s">
        <v>8</v>
      </c>
      <c r="N1" s="29" t="s">
        <v>9</v>
      </c>
      <c r="O1" s="23" t="s">
        <v>11</v>
      </c>
      <c r="P1" s="23" t="s">
        <v>8</v>
      </c>
      <c r="Q1" s="29" t="s">
        <v>9</v>
      </c>
      <c r="R1" s="23" t="s">
        <v>12</v>
      </c>
      <c r="S1" s="23" t="s">
        <v>8</v>
      </c>
      <c r="T1" s="29" t="s">
        <v>9</v>
      </c>
      <c r="U1" s="30" t="s">
        <v>13</v>
      </c>
      <c r="V1" s="28" t="s">
        <v>14</v>
      </c>
      <c r="W1" s="23" t="s">
        <v>8</v>
      </c>
      <c r="X1" s="29" t="s">
        <v>9</v>
      </c>
      <c r="Y1" s="23" t="s">
        <v>15</v>
      </c>
      <c r="Z1" s="23" t="s">
        <v>8</v>
      </c>
      <c r="AA1" s="29" t="s">
        <v>9</v>
      </c>
      <c r="AB1" s="23" t="s">
        <v>16</v>
      </c>
      <c r="AC1" s="23" t="s">
        <v>8</v>
      </c>
      <c r="AD1" s="29" t="s">
        <v>9</v>
      </c>
      <c r="AE1" s="23" t="s">
        <v>17</v>
      </c>
      <c r="AF1" s="23" t="s">
        <v>8</v>
      </c>
      <c r="AG1" s="29" t="s">
        <v>9</v>
      </c>
      <c r="AH1" s="31" t="s">
        <v>18</v>
      </c>
      <c r="AI1" s="32" t="s">
        <v>19</v>
      </c>
      <c r="AJ1" s="23" t="s">
        <v>20</v>
      </c>
      <c r="AK1" s="23" t="s">
        <v>8</v>
      </c>
      <c r="AL1" s="29" t="s">
        <v>9</v>
      </c>
      <c r="AM1" s="23" t="s">
        <v>21</v>
      </c>
      <c r="AN1" s="23" t="s">
        <v>8</v>
      </c>
      <c r="AO1" s="29" t="s">
        <v>9</v>
      </c>
      <c r="AP1" s="23" t="s">
        <v>22</v>
      </c>
      <c r="AQ1" s="23" t="s">
        <v>8</v>
      </c>
      <c r="AR1" s="29" t="s">
        <v>9</v>
      </c>
      <c r="AS1" s="23" t="s">
        <v>23</v>
      </c>
      <c r="AT1" s="23" t="s">
        <v>8</v>
      </c>
      <c r="AU1" s="29" t="s">
        <v>9</v>
      </c>
      <c r="AV1" s="30" t="s">
        <v>24</v>
      </c>
      <c r="AW1" s="33" t="s">
        <v>25</v>
      </c>
      <c r="AX1" s="34" t="s">
        <v>26</v>
      </c>
      <c r="AY1" s="35" t="s">
        <v>27</v>
      </c>
      <c r="AZ1" s="29" t="s">
        <v>28</v>
      </c>
      <c r="BA1" s="29" t="s">
        <v>29</v>
      </c>
    </row>
    <row r="2" spans="1:53" ht="16.5">
      <c r="A2" s="99" t="s">
        <v>116</v>
      </c>
      <c r="B2" s="100">
        <v>31598</v>
      </c>
      <c r="C2" s="99">
        <v>20</v>
      </c>
      <c r="D2" s="99" t="s">
        <v>117</v>
      </c>
      <c r="E2" s="102">
        <v>0.58965</v>
      </c>
      <c r="F2" s="103">
        <v>1</v>
      </c>
      <c r="G2" s="104">
        <v>96.8</v>
      </c>
      <c r="H2" s="105">
        <v>220</v>
      </c>
      <c r="I2" s="106">
        <v>342.5</v>
      </c>
      <c r="J2" s="99"/>
      <c r="K2" s="107">
        <f aca="true" t="shared" si="0" ref="K2:K29">IF(J2&gt;0,0,I2)</f>
        <v>342.5</v>
      </c>
      <c r="L2" s="104">
        <v>365</v>
      </c>
      <c r="M2" s="99" t="s">
        <v>43</v>
      </c>
      <c r="N2" s="107">
        <f aca="true" t="shared" si="1" ref="N2:N29">IF(M2&gt;0,0,L2)</f>
        <v>0</v>
      </c>
      <c r="O2" s="104">
        <v>365</v>
      </c>
      <c r="P2" s="99"/>
      <c r="Q2" s="107">
        <f aca="true" t="shared" si="2" ref="Q2:Q29">IF(P2&gt;0,0,O2)</f>
        <v>365</v>
      </c>
      <c r="R2" s="104"/>
      <c r="S2" s="99"/>
      <c r="T2" s="107">
        <f aca="true" t="shared" si="3" ref="T2:T29">IF(S2&gt;0,0,R2)</f>
        <v>0</v>
      </c>
      <c r="U2" s="108">
        <f aca="true" t="shared" si="4" ref="U2:U29">IF(COUNT(J2,M2)&gt;2,"out",MAX(K2,N2,Q2))</f>
        <v>365</v>
      </c>
      <c r="V2" s="106">
        <v>252.5</v>
      </c>
      <c r="W2" s="99"/>
      <c r="X2" s="107">
        <f aca="true" t="shared" si="5" ref="X2:X29">IF(W2&gt;0,0,V2)</f>
        <v>252.5</v>
      </c>
      <c r="Y2" s="104">
        <v>265</v>
      </c>
      <c r="Z2" s="99" t="s">
        <v>43</v>
      </c>
      <c r="AA2" s="107">
        <f aca="true" t="shared" si="6" ref="AA2:AA29">IF(Z2&gt;0,0,Y2)</f>
        <v>0</v>
      </c>
      <c r="AB2" s="104">
        <v>265</v>
      </c>
      <c r="AC2" s="99"/>
      <c r="AD2" s="107">
        <f aca="true" t="shared" si="7" ref="AD2:AD29">IF(AC2&gt;0,0,AB2)</f>
        <v>265</v>
      </c>
      <c r="AE2" s="104"/>
      <c r="AF2" s="99"/>
      <c r="AG2" s="107">
        <f aca="true" t="shared" si="8" ref="AG2:AG29">IF(AF2&gt;0,0,AE2)</f>
        <v>0</v>
      </c>
      <c r="AH2" s="109">
        <f aca="true" t="shared" si="9" ref="AH2:AH29">MAX(X2,AA2,AD2)</f>
        <v>265</v>
      </c>
      <c r="AI2" s="110">
        <f aca="true" t="shared" si="10" ref="AI2:AI29">U2+AH2</f>
        <v>630</v>
      </c>
      <c r="AJ2" s="104">
        <v>262.5</v>
      </c>
      <c r="AK2" s="99"/>
      <c r="AL2" s="107">
        <f aca="true" t="shared" si="11" ref="AL2:AL29">IF(AK2&gt;0,0,AJ2)</f>
        <v>262.5</v>
      </c>
      <c r="AM2" s="104">
        <v>272.5</v>
      </c>
      <c r="AN2" s="99"/>
      <c r="AO2" s="107">
        <f aca="true" t="shared" si="12" ref="AO2:AO29">IF(AN2&gt;0,0,AM2)</f>
        <v>272.5</v>
      </c>
      <c r="AP2" s="104" t="s">
        <v>55</v>
      </c>
      <c r="AQ2" s="99"/>
      <c r="AR2" s="107" t="str">
        <f aca="true" t="shared" si="13" ref="AR2:AR29">IF(AQ2&gt;0,0,AP2)</f>
        <v>PASS</v>
      </c>
      <c r="AS2" s="104"/>
      <c r="AT2" s="99"/>
      <c r="AU2" s="107">
        <f aca="true" t="shared" si="14" ref="AU2:AU29">IF(AT2&gt;0,0,AS2)</f>
        <v>0</v>
      </c>
      <c r="AV2" s="108">
        <f aca="true" t="shared" si="15" ref="AV2:AV29">MAX(AL2,AO2,AR2)</f>
        <v>272.5</v>
      </c>
      <c r="AW2" s="111">
        <f aca="true" t="shared" si="16" ref="AW2:AW15">(AV2+AH2+U2)</f>
        <v>902.5</v>
      </c>
      <c r="AX2" s="112">
        <f aca="true" t="shared" si="17" ref="AX2:AX15">(E2*F2*AW2)</f>
        <v>532.159125</v>
      </c>
      <c r="AY2" s="113">
        <f aca="true" t="shared" si="18" ref="AY2:AY15">(AW2*2.2046)</f>
        <v>1989.6515000000002</v>
      </c>
      <c r="AZ2" s="114">
        <v>1</v>
      </c>
      <c r="BA2" s="114"/>
    </row>
    <row r="3" spans="1:53" ht="16.5">
      <c r="A3" s="99" t="s">
        <v>118</v>
      </c>
      <c r="B3" s="100">
        <v>31600</v>
      </c>
      <c r="C3" s="99">
        <v>20</v>
      </c>
      <c r="D3" s="99" t="s">
        <v>117</v>
      </c>
      <c r="E3" s="102">
        <v>0.56275</v>
      </c>
      <c r="F3" s="103">
        <v>1</v>
      </c>
      <c r="G3" s="104">
        <v>109.8</v>
      </c>
      <c r="H3" s="105">
        <v>242</v>
      </c>
      <c r="I3" s="106">
        <v>262.5</v>
      </c>
      <c r="J3" s="99"/>
      <c r="K3" s="107">
        <f t="shared" si="0"/>
        <v>262.5</v>
      </c>
      <c r="L3" s="104">
        <v>292.5</v>
      </c>
      <c r="M3" s="99" t="s">
        <v>43</v>
      </c>
      <c r="N3" s="107">
        <f t="shared" si="1"/>
        <v>0</v>
      </c>
      <c r="O3" s="104">
        <v>292.5</v>
      </c>
      <c r="P3" s="99"/>
      <c r="Q3" s="107">
        <f t="shared" si="2"/>
        <v>292.5</v>
      </c>
      <c r="R3" s="104"/>
      <c r="S3" s="99"/>
      <c r="T3" s="107">
        <f t="shared" si="3"/>
        <v>0</v>
      </c>
      <c r="U3" s="108">
        <f t="shared" si="4"/>
        <v>292.5</v>
      </c>
      <c r="V3" s="106">
        <v>167.5</v>
      </c>
      <c r="W3" s="99"/>
      <c r="X3" s="107">
        <f t="shared" si="5"/>
        <v>167.5</v>
      </c>
      <c r="Y3" s="104">
        <v>185</v>
      </c>
      <c r="Z3" s="99"/>
      <c r="AA3" s="107">
        <f t="shared" si="6"/>
        <v>185</v>
      </c>
      <c r="AB3" s="104">
        <v>190</v>
      </c>
      <c r="AC3" s="99" t="s">
        <v>43</v>
      </c>
      <c r="AD3" s="107">
        <f t="shared" si="7"/>
        <v>0</v>
      </c>
      <c r="AE3" s="104"/>
      <c r="AF3" s="99"/>
      <c r="AG3" s="107">
        <f t="shared" si="8"/>
        <v>0</v>
      </c>
      <c r="AH3" s="109">
        <f t="shared" si="9"/>
        <v>185</v>
      </c>
      <c r="AI3" s="110">
        <f t="shared" si="10"/>
        <v>477.5</v>
      </c>
      <c r="AJ3" s="104">
        <v>197.5</v>
      </c>
      <c r="AK3" s="99"/>
      <c r="AL3" s="107">
        <f t="shared" si="11"/>
        <v>197.5</v>
      </c>
      <c r="AM3" s="104">
        <v>217.5</v>
      </c>
      <c r="AN3" s="99"/>
      <c r="AO3" s="107">
        <f t="shared" si="12"/>
        <v>217.5</v>
      </c>
      <c r="AP3" s="104">
        <v>227.5</v>
      </c>
      <c r="AQ3" s="99"/>
      <c r="AR3" s="107">
        <f t="shared" si="13"/>
        <v>227.5</v>
      </c>
      <c r="AS3" s="104"/>
      <c r="AT3" s="99"/>
      <c r="AU3" s="107">
        <f t="shared" si="14"/>
        <v>0</v>
      </c>
      <c r="AV3" s="108">
        <f t="shared" si="15"/>
        <v>227.5</v>
      </c>
      <c r="AW3" s="111">
        <f t="shared" si="16"/>
        <v>705</v>
      </c>
      <c r="AX3" s="112">
        <f t="shared" si="17"/>
        <v>396.73875</v>
      </c>
      <c r="AY3" s="113">
        <f t="shared" si="18"/>
        <v>1554.2430000000002</v>
      </c>
      <c r="AZ3" s="114">
        <v>1</v>
      </c>
      <c r="BA3" s="114"/>
    </row>
    <row r="4" spans="1:53" ht="16.5">
      <c r="A4" s="101" t="s">
        <v>119</v>
      </c>
      <c r="B4" s="100">
        <v>28201</v>
      </c>
      <c r="C4" s="99">
        <v>30</v>
      </c>
      <c r="D4" s="99" t="s">
        <v>120</v>
      </c>
      <c r="E4" s="102">
        <v>0.69615</v>
      </c>
      <c r="F4" s="103">
        <v>1</v>
      </c>
      <c r="G4" s="104">
        <v>73.9</v>
      </c>
      <c r="H4" s="105">
        <v>165</v>
      </c>
      <c r="I4" s="106">
        <v>237.5</v>
      </c>
      <c r="J4" s="99"/>
      <c r="K4" s="107">
        <f t="shared" si="0"/>
        <v>237.5</v>
      </c>
      <c r="L4" s="104">
        <v>267.5</v>
      </c>
      <c r="M4" s="99"/>
      <c r="N4" s="107">
        <f t="shared" si="1"/>
        <v>267.5</v>
      </c>
      <c r="O4" s="104">
        <v>282.5</v>
      </c>
      <c r="P4" s="99" t="s">
        <v>43</v>
      </c>
      <c r="Q4" s="107">
        <f t="shared" si="2"/>
        <v>0</v>
      </c>
      <c r="R4" s="104"/>
      <c r="S4" s="99"/>
      <c r="T4" s="107">
        <f t="shared" si="3"/>
        <v>0</v>
      </c>
      <c r="U4" s="108">
        <f t="shared" si="4"/>
        <v>267.5</v>
      </c>
      <c r="V4" s="106">
        <v>175</v>
      </c>
      <c r="W4" s="99"/>
      <c r="X4" s="107">
        <f t="shared" si="5"/>
        <v>175</v>
      </c>
      <c r="Y4" s="104">
        <v>185</v>
      </c>
      <c r="Z4" s="99"/>
      <c r="AA4" s="107">
        <f t="shared" si="6"/>
        <v>185</v>
      </c>
      <c r="AB4" s="104">
        <v>195</v>
      </c>
      <c r="AC4" s="99"/>
      <c r="AD4" s="107">
        <f t="shared" si="7"/>
        <v>195</v>
      </c>
      <c r="AE4" s="104"/>
      <c r="AF4" s="99"/>
      <c r="AG4" s="107">
        <f t="shared" si="8"/>
        <v>0</v>
      </c>
      <c r="AH4" s="109">
        <f t="shared" si="9"/>
        <v>195</v>
      </c>
      <c r="AI4" s="110">
        <f t="shared" si="10"/>
        <v>462.5</v>
      </c>
      <c r="AJ4" s="104">
        <v>225</v>
      </c>
      <c r="AK4" s="99"/>
      <c r="AL4" s="107">
        <f t="shared" si="11"/>
        <v>225</v>
      </c>
      <c r="AM4" s="104">
        <v>240</v>
      </c>
      <c r="AN4" s="99"/>
      <c r="AO4" s="107">
        <f t="shared" si="12"/>
        <v>240</v>
      </c>
      <c r="AP4" s="104">
        <v>252.5</v>
      </c>
      <c r="AQ4" s="99"/>
      <c r="AR4" s="107">
        <f t="shared" si="13"/>
        <v>252.5</v>
      </c>
      <c r="AS4" s="104"/>
      <c r="AT4" s="99"/>
      <c r="AU4" s="107">
        <f t="shared" si="14"/>
        <v>0</v>
      </c>
      <c r="AV4" s="108">
        <f t="shared" si="15"/>
        <v>252.5</v>
      </c>
      <c r="AW4" s="111">
        <f t="shared" si="16"/>
        <v>715</v>
      </c>
      <c r="AX4" s="112">
        <f t="shared" si="17"/>
        <v>497.74725</v>
      </c>
      <c r="AY4" s="113">
        <f t="shared" si="18"/>
        <v>1576.289</v>
      </c>
      <c r="AZ4" s="114">
        <v>1</v>
      </c>
      <c r="BA4" s="114"/>
    </row>
    <row r="5" spans="1:53" ht="16.5">
      <c r="A5" s="101" t="s">
        <v>123</v>
      </c>
      <c r="B5" s="100">
        <v>26788</v>
      </c>
      <c r="C5" s="99">
        <v>33</v>
      </c>
      <c r="D5" s="99" t="s">
        <v>120</v>
      </c>
      <c r="E5" s="102">
        <v>0.64975</v>
      </c>
      <c r="F5" s="103">
        <v>1</v>
      </c>
      <c r="G5" s="104">
        <v>81.5</v>
      </c>
      <c r="H5" s="105">
        <v>181</v>
      </c>
      <c r="I5" s="106">
        <v>310</v>
      </c>
      <c r="J5" s="99"/>
      <c r="K5" s="107">
        <f t="shared" si="0"/>
        <v>310</v>
      </c>
      <c r="L5" s="104">
        <v>322.5</v>
      </c>
      <c r="M5" s="99" t="s">
        <v>43</v>
      </c>
      <c r="N5" s="107">
        <f t="shared" si="1"/>
        <v>0</v>
      </c>
      <c r="O5" s="104">
        <v>322.5</v>
      </c>
      <c r="P5" s="99"/>
      <c r="Q5" s="107">
        <f t="shared" si="2"/>
        <v>322.5</v>
      </c>
      <c r="R5" s="104"/>
      <c r="S5" s="99"/>
      <c r="T5" s="107">
        <f t="shared" si="3"/>
        <v>0</v>
      </c>
      <c r="U5" s="108">
        <f t="shared" si="4"/>
        <v>322.5</v>
      </c>
      <c r="V5" s="106">
        <v>222.5</v>
      </c>
      <c r="W5" s="99"/>
      <c r="X5" s="107">
        <f t="shared" si="5"/>
        <v>222.5</v>
      </c>
      <c r="Y5" s="104">
        <v>232.5</v>
      </c>
      <c r="Z5" s="99"/>
      <c r="AA5" s="107">
        <f t="shared" si="6"/>
        <v>232.5</v>
      </c>
      <c r="AB5" s="104">
        <v>245</v>
      </c>
      <c r="AC5" s="99"/>
      <c r="AD5" s="107">
        <f t="shared" si="7"/>
        <v>245</v>
      </c>
      <c r="AE5" s="104">
        <v>255</v>
      </c>
      <c r="AF5" s="99"/>
      <c r="AG5" s="107">
        <f t="shared" si="8"/>
        <v>255</v>
      </c>
      <c r="AH5" s="109">
        <f t="shared" si="9"/>
        <v>245</v>
      </c>
      <c r="AI5" s="110">
        <f t="shared" si="10"/>
        <v>567.5</v>
      </c>
      <c r="AJ5" s="104">
        <v>237.5</v>
      </c>
      <c r="AK5" s="99"/>
      <c r="AL5" s="107">
        <f t="shared" si="11"/>
        <v>237.5</v>
      </c>
      <c r="AM5" s="104">
        <v>252.5</v>
      </c>
      <c r="AN5" s="99"/>
      <c r="AO5" s="107">
        <f t="shared" si="12"/>
        <v>252.5</v>
      </c>
      <c r="AP5" s="104">
        <v>262</v>
      </c>
      <c r="AQ5" s="99" t="s">
        <v>43</v>
      </c>
      <c r="AR5" s="107">
        <f t="shared" si="13"/>
        <v>0</v>
      </c>
      <c r="AS5" s="104"/>
      <c r="AT5" s="99"/>
      <c r="AU5" s="107">
        <f t="shared" si="14"/>
        <v>0</v>
      </c>
      <c r="AV5" s="108">
        <f t="shared" si="15"/>
        <v>252.5</v>
      </c>
      <c r="AW5" s="111">
        <f t="shared" si="16"/>
        <v>820</v>
      </c>
      <c r="AX5" s="112">
        <f t="shared" si="17"/>
        <v>532.7950000000001</v>
      </c>
      <c r="AY5" s="113">
        <f t="shared" si="18"/>
        <v>1807.7720000000002</v>
      </c>
      <c r="AZ5" s="114">
        <v>1</v>
      </c>
      <c r="BA5" s="114"/>
    </row>
    <row r="6" spans="1:53" ht="16.5">
      <c r="A6" s="99" t="s">
        <v>124</v>
      </c>
      <c r="B6" s="100">
        <v>31981</v>
      </c>
      <c r="C6" s="99">
        <v>19</v>
      </c>
      <c r="D6" s="99" t="s">
        <v>120</v>
      </c>
      <c r="E6" s="102">
        <v>0.64665</v>
      </c>
      <c r="F6" s="103">
        <v>1</v>
      </c>
      <c r="G6" s="104">
        <v>82.1</v>
      </c>
      <c r="H6" s="105">
        <v>181</v>
      </c>
      <c r="I6" s="104">
        <v>282.5</v>
      </c>
      <c r="J6" s="99"/>
      <c r="K6" s="107">
        <f t="shared" si="0"/>
        <v>282.5</v>
      </c>
      <c r="L6" s="104">
        <v>300</v>
      </c>
      <c r="M6" s="99"/>
      <c r="N6" s="107">
        <f t="shared" si="1"/>
        <v>300</v>
      </c>
      <c r="O6" s="104">
        <v>310</v>
      </c>
      <c r="P6" s="99"/>
      <c r="Q6" s="107">
        <f t="shared" si="2"/>
        <v>310</v>
      </c>
      <c r="R6" s="104"/>
      <c r="S6" s="99"/>
      <c r="T6" s="107">
        <f t="shared" si="3"/>
        <v>0</v>
      </c>
      <c r="U6" s="108">
        <f t="shared" si="4"/>
        <v>310</v>
      </c>
      <c r="V6" s="106">
        <v>192.5</v>
      </c>
      <c r="W6" s="99"/>
      <c r="X6" s="107">
        <f t="shared" si="5"/>
        <v>192.5</v>
      </c>
      <c r="Y6" s="104">
        <v>207</v>
      </c>
      <c r="Z6" s="99"/>
      <c r="AA6" s="107">
        <f t="shared" si="6"/>
        <v>207</v>
      </c>
      <c r="AB6" s="104">
        <v>215</v>
      </c>
      <c r="AC6" s="99"/>
      <c r="AD6" s="107">
        <f t="shared" si="7"/>
        <v>215</v>
      </c>
      <c r="AE6" s="104"/>
      <c r="AF6" s="99"/>
      <c r="AG6" s="107">
        <f t="shared" si="8"/>
        <v>0</v>
      </c>
      <c r="AH6" s="109">
        <f t="shared" si="9"/>
        <v>215</v>
      </c>
      <c r="AI6" s="110">
        <f t="shared" si="10"/>
        <v>525</v>
      </c>
      <c r="AJ6" s="104">
        <v>245</v>
      </c>
      <c r="AK6" s="99"/>
      <c r="AL6" s="107">
        <f t="shared" si="11"/>
        <v>245</v>
      </c>
      <c r="AM6" s="104">
        <v>257.5</v>
      </c>
      <c r="AN6" s="99"/>
      <c r="AO6" s="107">
        <f t="shared" si="12"/>
        <v>257.5</v>
      </c>
      <c r="AP6" s="104">
        <v>272.5</v>
      </c>
      <c r="AQ6" s="99"/>
      <c r="AR6" s="107">
        <f t="shared" si="13"/>
        <v>272.5</v>
      </c>
      <c r="AS6" s="104"/>
      <c r="AT6" s="99"/>
      <c r="AU6" s="107">
        <f t="shared" si="14"/>
        <v>0</v>
      </c>
      <c r="AV6" s="108">
        <f t="shared" si="15"/>
        <v>272.5</v>
      </c>
      <c r="AW6" s="111">
        <f t="shared" si="16"/>
        <v>797.5</v>
      </c>
      <c r="AX6" s="112">
        <f t="shared" si="17"/>
        <v>515.7033749999999</v>
      </c>
      <c r="AY6" s="113">
        <f t="shared" si="18"/>
        <v>1758.1685</v>
      </c>
      <c r="AZ6" s="114">
        <v>2</v>
      </c>
      <c r="BA6" s="114"/>
    </row>
    <row r="7" spans="1:53" ht="16.5">
      <c r="A7" s="101" t="s">
        <v>121</v>
      </c>
      <c r="B7" s="100">
        <v>26064</v>
      </c>
      <c r="C7" s="99">
        <v>35</v>
      </c>
      <c r="D7" s="99" t="s">
        <v>120</v>
      </c>
      <c r="E7" s="102">
        <v>0.6606</v>
      </c>
      <c r="F7" s="103">
        <v>1</v>
      </c>
      <c r="G7" s="104">
        <v>79.5</v>
      </c>
      <c r="H7" s="105">
        <v>181</v>
      </c>
      <c r="I7" s="104">
        <v>247.5</v>
      </c>
      <c r="J7" s="99"/>
      <c r="K7" s="107">
        <f t="shared" si="0"/>
        <v>247.5</v>
      </c>
      <c r="L7" s="104">
        <v>275</v>
      </c>
      <c r="M7" s="99"/>
      <c r="N7" s="107">
        <f t="shared" si="1"/>
        <v>275</v>
      </c>
      <c r="O7" s="104">
        <v>295</v>
      </c>
      <c r="P7" s="99"/>
      <c r="Q7" s="107">
        <f t="shared" si="2"/>
        <v>295</v>
      </c>
      <c r="R7" s="104"/>
      <c r="S7" s="99"/>
      <c r="T7" s="107">
        <f t="shared" si="3"/>
        <v>0</v>
      </c>
      <c r="U7" s="108">
        <f t="shared" si="4"/>
        <v>295</v>
      </c>
      <c r="V7" s="106">
        <v>167.5</v>
      </c>
      <c r="W7" s="99"/>
      <c r="X7" s="107">
        <f t="shared" si="5"/>
        <v>167.5</v>
      </c>
      <c r="Y7" s="104">
        <v>182.5</v>
      </c>
      <c r="Z7" s="99"/>
      <c r="AA7" s="107">
        <f t="shared" si="6"/>
        <v>182.5</v>
      </c>
      <c r="AB7" s="104">
        <v>190</v>
      </c>
      <c r="AC7" s="99"/>
      <c r="AD7" s="107">
        <f t="shared" si="7"/>
        <v>190</v>
      </c>
      <c r="AE7" s="104"/>
      <c r="AF7" s="99"/>
      <c r="AG7" s="107">
        <f t="shared" si="8"/>
        <v>0</v>
      </c>
      <c r="AH7" s="109">
        <f t="shared" si="9"/>
        <v>190</v>
      </c>
      <c r="AI7" s="110">
        <f t="shared" si="10"/>
        <v>485</v>
      </c>
      <c r="AJ7" s="104">
        <v>220</v>
      </c>
      <c r="AK7" s="99"/>
      <c r="AL7" s="107">
        <f t="shared" si="11"/>
        <v>220</v>
      </c>
      <c r="AM7" s="104">
        <v>250</v>
      </c>
      <c r="AN7" s="99"/>
      <c r="AO7" s="107">
        <f t="shared" si="12"/>
        <v>250</v>
      </c>
      <c r="AP7" s="104">
        <v>257.5</v>
      </c>
      <c r="AQ7" s="99" t="s">
        <v>43</v>
      </c>
      <c r="AR7" s="107">
        <f t="shared" si="13"/>
        <v>0</v>
      </c>
      <c r="AS7" s="104"/>
      <c r="AT7" s="99"/>
      <c r="AU7" s="107">
        <f t="shared" si="14"/>
        <v>0</v>
      </c>
      <c r="AV7" s="108">
        <f t="shared" si="15"/>
        <v>250</v>
      </c>
      <c r="AW7" s="111">
        <f t="shared" si="16"/>
        <v>735</v>
      </c>
      <c r="AX7" s="112">
        <f t="shared" si="17"/>
        <v>485.541</v>
      </c>
      <c r="AY7" s="113">
        <f t="shared" si="18"/>
        <v>1620.381</v>
      </c>
      <c r="AZ7" s="114">
        <v>3</v>
      </c>
      <c r="BA7" s="114"/>
    </row>
    <row r="8" spans="1:53" ht="16.5">
      <c r="A8" s="101" t="s">
        <v>122</v>
      </c>
      <c r="B8" s="100">
        <v>26423</v>
      </c>
      <c r="C8" s="99">
        <v>34</v>
      </c>
      <c r="D8" s="99" t="s">
        <v>120</v>
      </c>
      <c r="E8" s="102">
        <v>0.65025</v>
      </c>
      <c r="F8" s="103">
        <v>1</v>
      </c>
      <c r="G8" s="104">
        <v>81.4</v>
      </c>
      <c r="H8" s="105">
        <v>181</v>
      </c>
      <c r="I8" s="104">
        <v>250</v>
      </c>
      <c r="J8" s="99"/>
      <c r="K8" s="107">
        <f t="shared" si="0"/>
        <v>250</v>
      </c>
      <c r="L8" s="104">
        <v>265</v>
      </c>
      <c r="M8" s="99"/>
      <c r="N8" s="107">
        <f t="shared" si="1"/>
        <v>265</v>
      </c>
      <c r="O8" s="104">
        <v>277.5</v>
      </c>
      <c r="P8" s="99" t="s">
        <v>43</v>
      </c>
      <c r="Q8" s="107">
        <f t="shared" si="2"/>
        <v>0</v>
      </c>
      <c r="R8" s="104"/>
      <c r="S8" s="99"/>
      <c r="T8" s="107">
        <f t="shared" si="3"/>
        <v>0</v>
      </c>
      <c r="U8" s="108">
        <f t="shared" si="4"/>
        <v>265</v>
      </c>
      <c r="V8" s="106">
        <v>155</v>
      </c>
      <c r="W8" s="99"/>
      <c r="X8" s="107">
        <f t="shared" si="5"/>
        <v>155</v>
      </c>
      <c r="Y8" s="104">
        <v>165</v>
      </c>
      <c r="Z8" s="99" t="s">
        <v>43</v>
      </c>
      <c r="AA8" s="107">
        <f t="shared" si="6"/>
        <v>0</v>
      </c>
      <c r="AB8" s="104">
        <v>165</v>
      </c>
      <c r="AC8" s="99"/>
      <c r="AD8" s="107">
        <f t="shared" si="7"/>
        <v>165</v>
      </c>
      <c r="AE8" s="104">
        <v>175</v>
      </c>
      <c r="AF8" s="99"/>
      <c r="AG8" s="107">
        <f t="shared" si="8"/>
        <v>175</v>
      </c>
      <c r="AH8" s="109">
        <f t="shared" si="9"/>
        <v>165</v>
      </c>
      <c r="AI8" s="110">
        <f t="shared" si="10"/>
        <v>430</v>
      </c>
      <c r="AJ8" s="104">
        <v>250</v>
      </c>
      <c r="AK8" s="99"/>
      <c r="AL8" s="107">
        <f t="shared" si="11"/>
        <v>250</v>
      </c>
      <c r="AM8" s="104">
        <v>260</v>
      </c>
      <c r="AN8" s="99" t="s">
        <v>43</v>
      </c>
      <c r="AO8" s="107">
        <f t="shared" si="12"/>
        <v>0</v>
      </c>
      <c r="AP8" s="104">
        <v>260</v>
      </c>
      <c r="AQ8" s="99"/>
      <c r="AR8" s="107">
        <f t="shared" si="13"/>
        <v>260</v>
      </c>
      <c r="AS8" s="104"/>
      <c r="AT8" s="99"/>
      <c r="AU8" s="107">
        <f t="shared" si="14"/>
        <v>0</v>
      </c>
      <c r="AV8" s="108">
        <f t="shared" si="15"/>
        <v>260</v>
      </c>
      <c r="AW8" s="111">
        <f t="shared" si="16"/>
        <v>690</v>
      </c>
      <c r="AX8" s="112">
        <f t="shared" si="17"/>
        <v>448.6725</v>
      </c>
      <c r="AY8" s="113">
        <f t="shared" si="18"/>
        <v>1521.174</v>
      </c>
      <c r="AZ8" s="114">
        <v>4</v>
      </c>
      <c r="BA8" s="114"/>
    </row>
    <row r="9" spans="1:53" ht="16.5">
      <c r="A9" s="101" t="s">
        <v>127</v>
      </c>
      <c r="B9" s="100">
        <v>29924</v>
      </c>
      <c r="C9" s="99">
        <v>25</v>
      </c>
      <c r="D9" s="99" t="s">
        <v>120</v>
      </c>
      <c r="E9" s="102">
        <v>0.61335</v>
      </c>
      <c r="F9" s="103">
        <v>1</v>
      </c>
      <c r="G9" s="104">
        <v>89.6</v>
      </c>
      <c r="H9" s="105">
        <v>198</v>
      </c>
      <c r="I9" s="104">
        <v>340</v>
      </c>
      <c r="J9" s="99"/>
      <c r="K9" s="107">
        <f t="shared" si="0"/>
        <v>340</v>
      </c>
      <c r="L9" s="104">
        <v>352.5</v>
      </c>
      <c r="M9" s="99"/>
      <c r="N9" s="107">
        <f t="shared" si="1"/>
        <v>352.5</v>
      </c>
      <c r="O9" s="104">
        <v>360</v>
      </c>
      <c r="P9" s="99"/>
      <c r="Q9" s="107">
        <f t="shared" si="2"/>
        <v>360</v>
      </c>
      <c r="R9" s="104"/>
      <c r="S9" s="99"/>
      <c r="T9" s="107">
        <f t="shared" si="3"/>
        <v>0</v>
      </c>
      <c r="U9" s="108">
        <f t="shared" si="4"/>
        <v>360</v>
      </c>
      <c r="V9" s="106">
        <v>237.5</v>
      </c>
      <c r="W9" s="99"/>
      <c r="X9" s="107">
        <f t="shared" si="5"/>
        <v>237.5</v>
      </c>
      <c r="Y9" s="104">
        <v>250</v>
      </c>
      <c r="Z9" s="99" t="s">
        <v>43</v>
      </c>
      <c r="AA9" s="107">
        <f t="shared" si="6"/>
        <v>0</v>
      </c>
      <c r="AB9" s="104">
        <v>250</v>
      </c>
      <c r="AC9" s="99" t="s">
        <v>43</v>
      </c>
      <c r="AD9" s="107">
        <f t="shared" si="7"/>
        <v>0</v>
      </c>
      <c r="AE9" s="104"/>
      <c r="AF9" s="99"/>
      <c r="AG9" s="107">
        <f t="shared" si="8"/>
        <v>0</v>
      </c>
      <c r="AH9" s="109">
        <f t="shared" si="9"/>
        <v>237.5</v>
      </c>
      <c r="AI9" s="110">
        <f t="shared" si="10"/>
        <v>597.5</v>
      </c>
      <c r="AJ9" s="104">
        <v>272.5</v>
      </c>
      <c r="AK9" s="99"/>
      <c r="AL9" s="107">
        <f t="shared" si="11"/>
        <v>272.5</v>
      </c>
      <c r="AM9" s="104">
        <v>287.5</v>
      </c>
      <c r="AN9" s="99"/>
      <c r="AO9" s="107">
        <f t="shared" si="12"/>
        <v>287.5</v>
      </c>
      <c r="AP9" s="104">
        <v>310</v>
      </c>
      <c r="AQ9" s="99" t="s">
        <v>43</v>
      </c>
      <c r="AR9" s="107">
        <f t="shared" si="13"/>
        <v>0</v>
      </c>
      <c r="AS9" s="104"/>
      <c r="AT9" s="99"/>
      <c r="AU9" s="107">
        <f t="shared" si="14"/>
        <v>0</v>
      </c>
      <c r="AV9" s="108">
        <f t="shared" si="15"/>
        <v>287.5</v>
      </c>
      <c r="AW9" s="111">
        <f t="shared" si="16"/>
        <v>885</v>
      </c>
      <c r="AX9" s="112">
        <f t="shared" si="17"/>
        <v>542.81475</v>
      </c>
      <c r="AY9" s="113">
        <f t="shared" si="18"/>
        <v>1951.0710000000001</v>
      </c>
      <c r="AZ9" s="114">
        <v>1</v>
      </c>
      <c r="BA9" s="114"/>
    </row>
    <row r="10" spans="1:53" ht="16.5">
      <c r="A10" s="101" t="s">
        <v>125</v>
      </c>
      <c r="B10" s="100">
        <v>29535</v>
      </c>
      <c r="C10" s="99">
        <v>26</v>
      </c>
      <c r="D10" s="99" t="s">
        <v>120</v>
      </c>
      <c r="E10" s="102">
        <v>0.6157</v>
      </c>
      <c r="F10" s="103">
        <v>1</v>
      </c>
      <c r="G10" s="104">
        <v>89</v>
      </c>
      <c r="H10" s="105">
        <v>198</v>
      </c>
      <c r="I10" s="104">
        <v>320</v>
      </c>
      <c r="J10" s="99"/>
      <c r="K10" s="107">
        <f t="shared" si="0"/>
        <v>320</v>
      </c>
      <c r="L10" s="104">
        <v>340</v>
      </c>
      <c r="M10" s="99"/>
      <c r="N10" s="107">
        <f t="shared" si="1"/>
        <v>340</v>
      </c>
      <c r="O10" s="104">
        <v>357.5</v>
      </c>
      <c r="P10" s="99" t="s">
        <v>43</v>
      </c>
      <c r="Q10" s="107">
        <f t="shared" si="2"/>
        <v>0</v>
      </c>
      <c r="R10" s="104"/>
      <c r="S10" s="99"/>
      <c r="T10" s="107">
        <f t="shared" si="3"/>
        <v>0</v>
      </c>
      <c r="U10" s="108">
        <f t="shared" si="4"/>
        <v>340</v>
      </c>
      <c r="V10" s="106">
        <v>220</v>
      </c>
      <c r="W10" s="99"/>
      <c r="X10" s="107">
        <f t="shared" si="5"/>
        <v>220</v>
      </c>
      <c r="Y10" s="104">
        <v>220</v>
      </c>
      <c r="Z10" s="99"/>
      <c r="AA10" s="107">
        <f t="shared" si="6"/>
        <v>220</v>
      </c>
      <c r="AB10" s="104">
        <v>230</v>
      </c>
      <c r="AC10" s="99" t="s">
        <v>43</v>
      </c>
      <c r="AD10" s="107">
        <f t="shared" si="7"/>
        <v>0</v>
      </c>
      <c r="AE10" s="104"/>
      <c r="AF10" s="99"/>
      <c r="AG10" s="107">
        <f t="shared" si="8"/>
        <v>0</v>
      </c>
      <c r="AH10" s="109">
        <f t="shared" si="9"/>
        <v>220</v>
      </c>
      <c r="AI10" s="110">
        <f t="shared" si="10"/>
        <v>560</v>
      </c>
      <c r="AJ10" s="104">
        <v>285</v>
      </c>
      <c r="AK10" s="99"/>
      <c r="AL10" s="107">
        <f t="shared" si="11"/>
        <v>285</v>
      </c>
      <c r="AM10" s="104">
        <v>310</v>
      </c>
      <c r="AN10" s="99" t="s">
        <v>43</v>
      </c>
      <c r="AO10" s="107">
        <f t="shared" si="12"/>
        <v>0</v>
      </c>
      <c r="AP10" s="104">
        <v>310</v>
      </c>
      <c r="AQ10" s="99" t="s">
        <v>43</v>
      </c>
      <c r="AR10" s="107">
        <f t="shared" si="13"/>
        <v>0</v>
      </c>
      <c r="AS10" s="104"/>
      <c r="AT10" s="99"/>
      <c r="AU10" s="107">
        <f t="shared" si="14"/>
        <v>0</v>
      </c>
      <c r="AV10" s="108">
        <f t="shared" si="15"/>
        <v>285</v>
      </c>
      <c r="AW10" s="111">
        <f t="shared" si="16"/>
        <v>845</v>
      </c>
      <c r="AX10" s="112">
        <f t="shared" si="17"/>
        <v>520.2665000000001</v>
      </c>
      <c r="AY10" s="113">
        <f t="shared" si="18"/>
        <v>1862.8870000000002</v>
      </c>
      <c r="AZ10" s="114">
        <v>2</v>
      </c>
      <c r="BA10" s="114"/>
    </row>
    <row r="11" spans="1:53" ht="16.5">
      <c r="A11" s="101" t="s">
        <v>126</v>
      </c>
      <c r="B11" s="100">
        <v>22656</v>
      </c>
      <c r="C11" s="99">
        <v>45</v>
      </c>
      <c r="D11" s="99" t="s">
        <v>120</v>
      </c>
      <c r="E11" s="102">
        <v>0.6149</v>
      </c>
      <c r="F11" s="103">
        <v>1</v>
      </c>
      <c r="G11" s="104">
        <v>89.2</v>
      </c>
      <c r="H11" s="105">
        <v>198</v>
      </c>
      <c r="I11" s="104">
        <v>325.5</v>
      </c>
      <c r="J11" s="99"/>
      <c r="K11" s="107">
        <f t="shared" si="0"/>
        <v>325.5</v>
      </c>
      <c r="L11" s="104">
        <v>340</v>
      </c>
      <c r="M11" s="99"/>
      <c r="N11" s="107">
        <f t="shared" si="1"/>
        <v>340</v>
      </c>
      <c r="O11" s="104">
        <v>350</v>
      </c>
      <c r="P11" s="99"/>
      <c r="Q11" s="107">
        <f t="shared" si="2"/>
        <v>350</v>
      </c>
      <c r="R11" s="104"/>
      <c r="S11" s="99"/>
      <c r="T11" s="107">
        <f t="shared" si="3"/>
        <v>0</v>
      </c>
      <c r="U11" s="108">
        <f t="shared" si="4"/>
        <v>350</v>
      </c>
      <c r="V11" s="106">
        <v>227.5</v>
      </c>
      <c r="W11" s="99"/>
      <c r="X11" s="107">
        <f t="shared" si="5"/>
        <v>227.5</v>
      </c>
      <c r="Y11" s="104">
        <v>257.5</v>
      </c>
      <c r="Z11" s="99" t="s">
        <v>43</v>
      </c>
      <c r="AA11" s="107">
        <f t="shared" si="6"/>
        <v>0</v>
      </c>
      <c r="AB11" s="104">
        <v>260</v>
      </c>
      <c r="AC11" s="99" t="s">
        <v>43</v>
      </c>
      <c r="AD11" s="107">
        <f t="shared" si="7"/>
        <v>0</v>
      </c>
      <c r="AE11" s="104"/>
      <c r="AF11" s="99"/>
      <c r="AG11" s="107">
        <f t="shared" si="8"/>
        <v>0</v>
      </c>
      <c r="AH11" s="109">
        <f t="shared" si="9"/>
        <v>227.5</v>
      </c>
      <c r="AI11" s="110">
        <f t="shared" si="10"/>
        <v>577.5</v>
      </c>
      <c r="AJ11" s="104">
        <v>247.5</v>
      </c>
      <c r="AK11" s="99" t="s">
        <v>43</v>
      </c>
      <c r="AL11" s="107">
        <f t="shared" si="11"/>
        <v>0</v>
      </c>
      <c r="AM11" s="104">
        <v>247.5</v>
      </c>
      <c r="AN11" s="99"/>
      <c r="AO11" s="107">
        <f t="shared" si="12"/>
        <v>247.5</v>
      </c>
      <c r="AP11" s="104">
        <v>250</v>
      </c>
      <c r="AQ11" s="99" t="s">
        <v>43</v>
      </c>
      <c r="AR11" s="107">
        <f t="shared" si="13"/>
        <v>0</v>
      </c>
      <c r="AS11" s="104"/>
      <c r="AT11" s="99"/>
      <c r="AU11" s="107">
        <f t="shared" si="14"/>
        <v>0</v>
      </c>
      <c r="AV11" s="108">
        <f t="shared" si="15"/>
        <v>247.5</v>
      </c>
      <c r="AW11" s="111">
        <f t="shared" si="16"/>
        <v>825</v>
      </c>
      <c r="AX11" s="112">
        <f t="shared" si="17"/>
        <v>507.2925</v>
      </c>
      <c r="AY11" s="113">
        <f t="shared" si="18"/>
        <v>1818.795</v>
      </c>
      <c r="AZ11" s="114">
        <v>3</v>
      </c>
      <c r="BA11" s="114"/>
    </row>
    <row r="12" spans="1:53" ht="16.5">
      <c r="A12" s="101" t="s">
        <v>130</v>
      </c>
      <c r="B12" s="100">
        <v>28290</v>
      </c>
      <c r="C12" s="99">
        <v>29</v>
      </c>
      <c r="D12" s="99" t="s">
        <v>120</v>
      </c>
      <c r="E12" s="102">
        <v>0.58355</v>
      </c>
      <c r="F12" s="103">
        <v>1</v>
      </c>
      <c r="G12" s="115">
        <v>99.1</v>
      </c>
      <c r="H12" s="116">
        <v>220</v>
      </c>
      <c r="I12" s="104">
        <v>345</v>
      </c>
      <c r="J12" s="99"/>
      <c r="K12" s="107">
        <f t="shared" si="0"/>
        <v>345</v>
      </c>
      <c r="L12" s="104">
        <v>365</v>
      </c>
      <c r="M12" s="99"/>
      <c r="N12" s="107">
        <f t="shared" si="1"/>
        <v>365</v>
      </c>
      <c r="O12" s="104">
        <v>372.5</v>
      </c>
      <c r="P12" s="99"/>
      <c r="Q12" s="107">
        <f t="shared" si="2"/>
        <v>372.5</v>
      </c>
      <c r="R12" s="104"/>
      <c r="S12" s="99"/>
      <c r="T12" s="107">
        <f t="shared" si="3"/>
        <v>0</v>
      </c>
      <c r="U12" s="108">
        <f t="shared" si="4"/>
        <v>372.5</v>
      </c>
      <c r="V12" s="106">
        <v>210</v>
      </c>
      <c r="W12" s="99"/>
      <c r="X12" s="107">
        <f t="shared" si="5"/>
        <v>210</v>
      </c>
      <c r="Y12" s="104">
        <v>220</v>
      </c>
      <c r="Z12" s="99"/>
      <c r="AA12" s="107">
        <f t="shared" si="6"/>
        <v>220</v>
      </c>
      <c r="AB12" s="104">
        <v>227.5</v>
      </c>
      <c r="AC12" s="99" t="s">
        <v>43</v>
      </c>
      <c r="AD12" s="107">
        <f t="shared" si="7"/>
        <v>0</v>
      </c>
      <c r="AE12" s="104"/>
      <c r="AF12" s="99"/>
      <c r="AG12" s="107">
        <f t="shared" si="8"/>
        <v>0</v>
      </c>
      <c r="AH12" s="109">
        <f t="shared" si="9"/>
        <v>220</v>
      </c>
      <c r="AI12" s="110">
        <f t="shared" si="10"/>
        <v>592.5</v>
      </c>
      <c r="AJ12" s="104">
        <v>275</v>
      </c>
      <c r="AK12" s="99"/>
      <c r="AL12" s="107">
        <f t="shared" si="11"/>
        <v>275</v>
      </c>
      <c r="AM12" s="104">
        <v>280</v>
      </c>
      <c r="AN12" s="99"/>
      <c r="AO12" s="107">
        <f t="shared" si="12"/>
        <v>280</v>
      </c>
      <c r="AP12" s="104">
        <v>297.5</v>
      </c>
      <c r="AQ12" s="99"/>
      <c r="AR12" s="107">
        <f t="shared" si="13"/>
        <v>297.5</v>
      </c>
      <c r="AS12" s="104"/>
      <c r="AT12" s="99"/>
      <c r="AU12" s="107">
        <f t="shared" si="14"/>
        <v>0</v>
      </c>
      <c r="AV12" s="108">
        <f t="shared" si="15"/>
        <v>297.5</v>
      </c>
      <c r="AW12" s="111">
        <f t="shared" si="16"/>
        <v>890</v>
      </c>
      <c r="AX12" s="112">
        <f t="shared" si="17"/>
        <v>519.3595</v>
      </c>
      <c r="AY12" s="113">
        <f t="shared" si="18"/>
        <v>1962.094</v>
      </c>
      <c r="AZ12" s="114">
        <v>1</v>
      </c>
      <c r="BA12" s="114"/>
    </row>
    <row r="13" spans="1:53" ht="16.5">
      <c r="A13" s="101" t="s">
        <v>131</v>
      </c>
      <c r="B13" s="100"/>
      <c r="C13" s="99">
        <v>34</v>
      </c>
      <c r="D13" s="99" t="s">
        <v>120</v>
      </c>
      <c r="E13" s="102">
        <v>0.5818</v>
      </c>
      <c r="F13" s="103">
        <v>1</v>
      </c>
      <c r="G13" s="104">
        <v>99.8</v>
      </c>
      <c r="H13" s="105">
        <v>220</v>
      </c>
      <c r="I13" s="106">
        <v>350</v>
      </c>
      <c r="J13" s="99"/>
      <c r="K13" s="107">
        <f t="shared" si="0"/>
        <v>350</v>
      </c>
      <c r="L13" s="104">
        <v>370</v>
      </c>
      <c r="M13" s="99"/>
      <c r="N13" s="107">
        <f t="shared" si="1"/>
        <v>370</v>
      </c>
      <c r="O13" s="104">
        <v>377.5</v>
      </c>
      <c r="P13" s="99"/>
      <c r="Q13" s="107">
        <f t="shared" si="2"/>
        <v>377.5</v>
      </c>
      <c r="R13" s="104"/>
      <c r="S13" s="99"/>
      <c r="T13" s="107">
        <f t="shared" si="3"/>
        <v>0</v>
      </c>
      <c r="U13" s="108">
        <f t="shared" si="4"/>
        <v>377.5</v>
      </c>
      <c r="V13" s="106">
        <v>182.5</v>
      </c>
      <c r="W13" s="99" t="s">
        <v>43</v>
      </c>
      <c r="X13" s="107">
        <f t="shared" si="5"/>
        <v>0</v>
      </c>
      <c r="Y13" s="104">
        <v>182.5</v>
      </c>
      <c r="Z13" s="99"/>
      <c r="AA13" s="107">
        <f t="shared" si="6"/>
        <v>182.5</v>
      </c>
      <c r="AB13" s="104">
        <v>197.5</v>
      </c>
      <c r="AC13" s="99" t="s">
        <v>43</v>
      </c>
      <c r="AD13" s="107">
        <f t="shared" si="7"/>
        <v>0</v>
      </c>
      <c r="AE13" s="104"/>
      <c r="AF13" s="99"/>
      <c r="AG13" s="107">
        <f t="shared" si="8"/>
        <v>0</v>
      </c>
      <c r="AH13" s="109">
        <f t="shared" si="9"/>
        <v>182.5</v>
      </c>
      <c r="AI13" s="110">
        <f t="shared" si="10"/>
        <v>560</v>
      </c>
      <c r="AJ13" s="104">
        <v>272.5</v>
      </c>
      <c r="AK13" s="99"/>
      <c r="AL13" s="107">
        <f t="shared" si="11"/>
        <v>272.5</v>
      </c>
      <c r="AM13" s="104">
        <v>287.5</v>
      </c>
      <c r="AN13" s="99" t="s">
        <v>43</v>
      </c>
      <c r="AO13" s="107">
        <f t="shared" si="12"/>
        <v>0</v>
      </c>
      <c r="AP13" s="104">
        <v>290</v>
      </c>
      <c r="AQ13" s="99"/>
      <c r="AR13" s="107">
        <f t="shared" si="13"/>
        <v>290</v>
      </c>
      <c r="AS13" s="104"/>
      <c r="AT13" s="99"/>
      <c r="AU13" s="107">
        <f t="shared" si="14"/>
        <v>0</v>
      </c>
      <c r="AV13" s="108">
        <f t="shared" si="15"/>
        <v>290</v>
      </c>
      <c r="AW13" s="111">
        <f t="shared" si="16"/>
        <v>850</v>
      </c>
      <c r="AX13" s="112">
        <f t="shared" si="17"/>
        <v>494.53</v>
      </c>
      <c r="AY13" s="113">
        <f t="shared" si="18"/>
        <v>1873.91</v>
      </c>
      <c r="AZ13" s="114">
        <v>2</v>
      </c>
      <c r="BA13" s="114"/>
    </row>
    <row r="14" spans="1:53" ht="16.5">
      <c r="A14" s="101" t="s">
        <v>128</v>
      </c>
      <c r="B14" s="100">
        <v>26761</v>
      </c>
      <c r="C14" s="99">
        <v>34</v>
      </c>
      <c r="D14" s="99" t="s">
        <v>120</v>
      </c>
      <c r="E14" s="102">
        <v>0.5974</v>
      </c>
      <c r="F14" s="103">
        <v>1</v>
      </c>
      <c r="G14" s="104">
        <v>94.2</v>
      </c>
      <c r="H14" s="105">
        <v>220</v>
      </c>
      <c r="I14" s="106">
        <v>257.5</v>
      </c>
      <c r="J14" s="99"/>
      <c r="K14" s="107">
        <f t="shared" si="0"/>
        <v>257.5</v>
      </c>
      <c r="L14" s="104">
        <v>272.5</v>
      </c>
      <c r="M14" s="99"/>
      <c r="N14" s="107">
        <f t="shared" si="1"/>
        <v>272.5</v>
      </c>
      <c r="O14" s="104">
        <v>282.5</v>
      </c>
      <c r="P14" s="99"/>
      <c r="Q14" s="107">
        <f t="shared" si="2"/>
        <v>282.5</v>
      </c>
      <c r="R14" s="104"/>
      <c r="S14" s="99"/>
      <c r="T14" s="107">
        <f t="shared" si="3"/>
        <v>0</v>
      </c>
      <c r="U14" s="108">
        <f t="shared" si="4"/>
        <v>282.5</v>
      </c>
      <c r="V14" s="106">
        <v>165</v>
      </c>
      <c r="W14" s="99"/>
      <c r="X14" s="107">
        <f t="shared" si="5"/>
        <v>165</v>
      </c>
      <c r="Y14" s="104">
        <v>182.5</v>
      </c>
      <c r="Z14" s="99"/>
      <c r="AA14" s="107">
        <f t="shared" si="6"/>
        <v>182.5</v>
      </c>
      <c r="AB14" s="104">
        <v>192.5</v>
      </c>
      <c r="AC14" s="99"/>
      <c r="AD14" s="107">
        <f t="shared" si="7"/>
        <v>192.5</v>
      </c>
      <c r="AE14" s="104"/>
      <c r="AF14" s="99"/>
      <c r="AG14" s="107">
        <f t="shared" si="8"/>
        <v>0</v>
      </c>
      <c r="AH14" s="109">
        <f t="shared" si="9"/>
        <v>192.5</v>
      </c>
      <c r="AI14" s="110">
        <f t="shared" si="10"/>
        <v>475</v>
      </c>
      <c r="AJ14" s="104">
        <v>245</v>
      </c>
      <c r="AK14" s="99"/>
      <c r="AL14" s="107">
        <f t="shared" si="11"/>
        <v>245</v>
      </c>
      <c r="AM14" s="104"/>
      <c r="AN14" s="99"/>
      <c r="AO14" s="107">
        <f t="shared" si="12"/>
        <v>0</v>
      </c>
      <c r="AP14" s="104"/>
      <c r="AQ14" s="99"/>
      <c r="AR14" s="107">
        <f t="shared" si="13"/>
        <v>0</v>
      </c>
      <c r="AS14" s="104"/>
      <c r="AT14" s="99"/>
      <c r="AU14" s="107">
        <f t="shared" si="14"/>
        <v>0</v>
      </c>
      <c r="AV14" s="108">
        <f t="shared" si="15"/>
        <v>245</v>
      </c>
      <c r="AW14" s="111">
        <f t="shared" si="16"/>
        <v>720</v>
      </c>
      <c r="AX14" s="112">
        <f t="shared" si="17"/>
        <v>430.12800000000004</v>
      </c>
      <c r="AY14" s="113">
        <f t="shared" si="18"/>
        <v>1587.3120000000001</v>
      </c>
      <c r="AZ14" s="114">
        <v>3</v>
      </c>
      <c r="BA14" s="114"/>
    </row>
    <row r="15" spans="1:53" ht="16.5">
      <c r="A15" s="99" t="s">
        <v>129</v>
      </c>
      <c r="B15" s="100">
        <v>29482</v>
      </c>
      <c r="C15" s="99">
        <v>26</v>
      </c>
      <c r="D15" s="99" t="s">
        <v>120</v>
      </c>
      <c r="E15" s="102">
        <v>0.58885</v>
      </c>
      <c r="F15" s="103">
        <v>1</v>
      </c>
      <c r="G15" s="104">
        <v>97.4</v>
      </c>
      <c r="H15" s="105">
        <v>220</v>
      </c>
      <c r="I15" s="106">
        <v>230</v>
      </c>
      <c r="J15" s="99"/>
      <c r="K15" s="107">
        <f t="shared" si="0"/>
        <v>230</v>
      </c>
      <c r="L15" s="104">
        <v>242.5</v>
      </c>
      <c r="M15" s="99"/>
      <c r="N15" s="107">
        <f t="shared" si="1"/>
        <v>242.5</v>
      </c>
      <c r="O15" s="104">
        <v>252.5</v>
      </c>
      <c r="P15" s="99"/>
      <c r="Q15" s="107">
        <f t="shared" si="2"/>
        <v>252.5</v>
      </c>
      <c r="R15" s="104">
        <v>252.5</v>
      </c>
      <c r="S15" s="99"/>
      <c r="T15" s="107">
        <f t="shared" si="3"/>
        <v>252.5</v>
      </c>
      <c r="U15" s="108">
        <f t="shared" si="4"/>
        <v>252.5</v>
      </c>
      <c r="V15" s="106">
        <v>160</v>
      </c>
      <c r="W15" s="99"/>
      <c r="X15" s="107">
        <f t="shared" si="5"/>
        <v>160</v>
      </c>
      <c r="Y15" s="104">
        <v>172.5</v>
      </c>
      <c r="Z15" s="99"/>
      <c r="AA15" s="107">
        <f t="shared" si="6"/>
        <v>172.5</v>
      </c>
      <c r="AB15" s="104">
        <v>177.5</v>
      </c>
      <c r="AC15" s="99"/>
      <c r="AD15" s="107">
        <f t="shared" si="7"/>
        <v>177.5</v>
      </c>
      <c r="AE15" s="104"/>
      <c r="AF15" s="99"/>
      <c r="AG15" s="107">
        <f t="shared" si="8"/>
        <v>0</v>
      </c>
      <c r="AH15" s="109">
        <f t="shared" si="9"/>
        <v>177.5</v>
      </c>
      <c r="AI15" s="110">
        <f t="shared" si="10"/>
        <v>430</v>
      </c>
      <c r="AJ15" s="104">
        <v>205</v>
      </c>
      <c r="AK15" s="99"/>
      <c r="AL15" s="107">
        <f t="shared" si="11"/>
        <v>205</v>
      </c>
      <c r="AM15" s="104">
        <v>215</v>
      </c>
      <c r="AN15" s="99"/>
      <c r="AO15" s="107">
        <f t="shared" si="12"/>
        <v>215</v>
      </c>
      <c r="AP15" s="104">
        <v>222.5</v>
      </c>
      <c r="AQ15" s="99"/>
      <c r="AR15" s="107">
        <f t="shared" si="13"/>
        <v>222.5</v>
      </c>
      <c r="AS15" s="104"/>
      <c r="AT15" s="99"/>
      <c r="AU15" s="107">
        <f t="shared" si="14"/>
        <v>0</v>
      </c>
      <c r="AV15" s="108">
        <f t="shared" si="15"/>
        <v>222.5</v>
      </c>
      <c r="AW15" s="111">
        <f t="shared" si="16"/>
        <v>652.5</v>
      </c>
      <c r="AX15" s="112">
        <f t="shared" si="17"/>
        <v>384.224625</v>
      </c>
      <c r="AY15" s="113">
        <f t="shared" si="18"/>
        <v>1438.5015</v>
      </c>
      <c r="AZ15" s="114">
        <v>4</v>
      </c>
      <c r="BA15" s="114"/>
    </row>
    <row r="16" spans="1:53" ht="16.5">
      <c r="A16" s="101" t="s">
        <v>132</v>
      </c>
      <c r="B16" s="100">
        <v>31015</v>
      </c>
      <c r="C16" s="99">
        <v>22</v>
      </c>
      <c r="D16" s="99" t="s">
        <v>120</v>
      </c>
      <c r="E16" s="102">
        <v>0.56885</v>
      </c>
      <c r="F16" s="103">
        <v>1</v>
      </c>
      <c r="G16" s="104">
        <v>106</v>
      </c>
      <c r="H16" s="105">
        <v>242</v>
      </c>
      <c r="I16" s="106">
        <v>292.5</v>
      </c>
      <c r="J16" s="99" t="s">
        <v>43</v>
      </c>
      <c r="K16" s="107">
        <f t="shared" si="0"/>
        <v>0</v>
      </c>
      <c r="L16" s="104">
        <v>292</v>
      </c>
      <c r="M16" s="99"/>
      <c r="N16" s="107">
        <f t="shared" si="1"/>
        <v>292</v>
      </c>
      <c r="O16" s="104"/>
      <c r="P16" s="99"/>
      <c r="Q16" s="107">
        <f t="shared" si="2"/>
        <v>0</v>
      </c>
      <c r="R16" s="104"/>
      <c r="S16" s="99"/>
      <c r="T16" s="107">
        <f t="shared" si="3"/>
        <v>0</v>
      </c>
      <c r="U16" s="108">
        <f t="shared" si="4"/>
        <v>292</v>
      </c>
      <c r="V16" s="106"/>
      <c r="W16" s="99"/>
      <c r="X16" s="107">
        <f t="shared" si="5"/>
        <v>0</v>
      </c>
      <c r="Y16" s="104"/>
      <c r="Z16" s="99"/>
      <c r="AA16" s="107">
        <f t="shared" si="6"/>
        <v>0</v>
      </c>
      <c r="AB16" s="104"/>
      <c r="AC16" s="99"/>
      <c r="AD16" s="107">
        <f t="shared" si="7"/>
        <v>0</v>
      </c>
      <c r="AE16" s="104"/>
      <c r="AF16" s="99"/>
      <c r="AG16" s="107">
        <f t="shared" si="8"/>
        <v>0</v>
      </c>
      <c r="AH16" s="109">
        <f t="shared" si="9"/>
        <v>0</v>
      </c>
      <c r="AI16" s="110">
        <f t="shared" si="10"/>
        <v>292</v>
      </c>
      <c r="AJ16" s="104"/>
      <c r="AK16" s="99"/>
      <c r="AL16" s="107">
        <f t="shared" si="11"/>
        <v>0</v>
      </c>
      <c r="AM16" s="104"/>
      <c r="AN16" s="99"/>
      <c r="AO16" s="107">
        <f t="shared" si="12"/>
        <v>0</v>
      </c>
      <c r="AP16" s="104"/>
      <c r="AQ16" s="99"/>
      <c r="AR16" s="107">
        <f t="shared" si="13"/>
        <v>0</v>
      </c>
      <c r="AS16" s="104"/>
      <c r="AT16" s="99"/>
      <c r="AU16" s="107">
        <f t="shared" si="14"/>
        <v>0</v>
      </c>
      <c r="AV16" s="108">
        <f t="shared" si="15"/>
        <v>0</v>
      </c>
      <c r="AW16" s="111">
        <v>0</v>
      </c>
      <c r="AX16" s="112">
        <v>0</v>
      </c>
      <c r="AY16" s="113">
        <v>0</v>
      </c>
      <c r="AZ16" s="114"/>
      <c r="BA16" s="114" t="s">
        <v>71</v>
      </c>
    </row>
    <row r="17" spans="1:53" ht="16.5">
      <c r="A17" s="101" t="s">
        <v>133</v>
      </c>
      <c r="B17" s="100">
        <v>27155</v>
      </c>
      <c r="C17" s="99">
        <v>32</v>
      </c>
      <c r="D17" s="99" t="s">
        <v>120</v>
      </c>
      <c r="E17" s="102">
        <v>0.5661</v>
      </c>
      <c r="F17" s="103">
        <v>1</v>
      </c>
      <c r="G17" s="104">
        <v>107.6</v>
      </c>
      <c r="H17" s="105">
        <v>242</v>
      </c>
      <c r="I17" s="106">
        <v>400</v>
      </c>
      <c r="J17" s="99"/>
      <c r="K17" s="107">
        <f t="shared" si="0"/>
        <v>400</v>
      </c>
      <c r="L17" s="104">
        <v>400</v>
      </c>
      <c r="M17" s="99"/>
      <c r="N17" s="107">
        <f t="shared" si="1"/>
        <v>400</v>
      </c>
      <c r="O17" s="104">
        <v>425</v>
      </c>
      <c r="P17" s="99"/>
      <c r="Q17" s="107">
        <f t="shared" si="2"/>
        <v>425</v>
      </c>
      <c r="R17" s="104"/>
      <c r="S17" s="99"/>
      <c r="T17" s="107">
        <f t="shared" si="3"/>
        <v>0</v>
      </c>
      <c r="U17" s="108">
        <f t="shared" si="4"/>
        <v>425</v>
      </c>
      <c r="V17" s="106">
        <v>250</v>
      </c>
      <c r="W17" s="99"/>
      <c r="X17" s="107">
        <f t="shared" si="5"/>
        <v>250</v>
      </c>
      <c r="Y17" s="104">
        <v>307</v>
      </c>
      <c r="Z17" s="99" t="s">
        <v>43</v>
      </c>
      <c r="AA17" s="107">
        <f t="shared" si="6"/>
        <v>0</v>
      </c>
      <c r="AB17" s="104" t="s">
        <v>55</v>
      </c>
      <c r="AC17" s="99"/>
      <c r="AD17" s="107" t="str">
        <f t="shared" si="7"/>
        <v>PASS</v>
      </c>
      <c r="AE17" s="104"/>
      <c r="AF17" s="99"/>
      <c r="AG17" s="107">
        <f t="shared" si="8"/>
        <v>0</v>
      </c>
      <c r="AH17" s="109">
        <f t="shared" si="9"/>
        <v>250</v>
      </c>
      <c r="AI17" s="110">
        <f t="shared" si="10"/>
        <v>675</v>
      </c>
      <c r="AJ17" s="104">
        <v>285</v>
      </c>
      <c r="AK17" s="99"/>
      <c r="AL17" s="107">
        <f t="shared" si="11"/>
        <v>285</v>
      </c>
      <c r="AM17" s="104">
        <v>310</v>
      </c>
      <c r="AN17" s="99"/>
      <c r="AO17" s="107">
        <f t="shared" si="12"/>
        <v>310</v>
      </c>
      <c r="AP17" s="104">
        <v>320</v>
      </c>
      <c r="AQ17" s="99"/>
      <c r="AR17" s="107">
        <f t="shared" si="13"/>
        <v>320</v>
      </c>
      <c r="AS17" s="104"/>
      <c r="AT17" s="99"/>
      <c r="AU17" s="107">
        <f t="shared" si="14"/>
        <v>0</v>
      </c>
      <c r="AV17" s="108">
        <f t="shared" si="15"/>
        <v>320</v>
      </c>
      <c r="AW17" s="111">
        <f aca="true" t="shared" si="19" ref="AW17:AW29">(AV17+AH17+U17)</f>
        <v>995</v>
      </c>
      <c r="AX17" s="112">
        <f aca="true" t="shared" si="20" ref="AX17:AX29">(E17*F17*AW17)</f>
        <v>563.2695</v>
      </c>
      <c r="AY17" s="113">
        <f aca="true" t="shared" si="21" ref="AY17:AY29">(AW17*2.2046)</f>
        <v>2193.577</v>
      </c>
      <c r="AZ17" s="114">
        <v>1</v>
      </c>
      <c r="BA17" s="114"/>
    </row>
    <row r="18" spans="1:53" ht="16.5">
      <c r="A18" s="101" t="s">
        <v>134</v>
      </c>
      <c r="B18" s="100">
        <v>26907</v>
      </c>
      <c r="C18" s="99">
        <v>33</v>
      </c>
      <c r="D18" s="99" t="s">
        <v>120</v>
      </c>
      <c r="E18" s="102">
        <v>0.564775</v>
      </c>
      <c r="F18" s="103">
        <v>1</v>
      </c>
      <c r="G18" s="104">
        <v>108.4</v>
      </c>
      <c r="H18" s="105">
        <v>242</v>
      </c>
      <c r="I18" s="104">
        <v>370</v>
      </c>
      <c r="J18" s="99"/>
      <c r="K18" s="107">
        <f t="shared" si="0"/>
        <v>370</v>
      </c>
      <c r="L18" s="104">
        <v>400</v>
      </c>
      <c r="M18" s="99"/>
      <c r="N18" s="107">
        <f t="shared" si="1"/>
        <v>400</v>
      </c>
      <c r="O18" s="104">
        <v>415</v>
      </c>
      <c r="P18" s="99"/>
      <c r="Q18" s="107">
        <f t="shared" si="2"/>
        <v>415</v>
      </c>
      <c r="R18" s="104"/>
      <c r="S18" s="99"/>
      <c r="T18" s="107">
        <f t="shared" si="3"/>
        <v>0</v>
      </c>
      <c r="U18" s="108">
        <f t="shared" si="4"/>
        <v>415</v>
      </c>
      <c r="V18" s="106">
        <v>245</v>
      </c>
      <c r="W18" s="99"/>
      <c r="X18" s="107">
        <f t="shared" si="5"/>
        <v>245</v>
      </c>
      <c r="Y18" s="104">
        <v>260</v>
      </c>
      <c r="Z18" s="99"/>
      <c r="AA18" s="107">
        <f t="shared" si="6"/>
        <v>260</v>
      </c>
      <c r="AB18" s="104">
        <v>272.5</v>
      </c>
      <c r="AC18" s="99" t="s">
        <v>43</v>
      </c>
      <c r="AD18" s="107">
        <f t="shared" si="7"/>
        <v>0</v>
      </c>
      <c r="AE18" s="104"/>
      <c r="AF18" s="99"/>
      <c r="AG18" s="107">
        <f t="shared" si="8"/>
        <v>0</v>
      </c>
      <c r="AH18" s="109">
        <f t="shared" si="9"/>
        <v>260</v>
      </c>
      <c r="AI18" s="110">
        <f t="shared" si="10"/>
        <v>675</v>
      </c>
      <c r="AJ18" s="104">
        <v>265</v>
      </c>
      <c r="AK18" s="99"/>
      <c r="AL18" s="107">
        <f t="shared" si="11"/>
        <v>265</v>
      </c>
      <c r="AM18" s="104"/>
      <c r="AN18" s="99"/>
      <c r="AO18" s="107">
        <f t="shared" si="12"/>
        <v>0</v>
      </c>
      <c r="AP18" s="104">
        <v>282.5</v>
      </c>
      <c r="AQ18" s="99"/>
      <c r="AR18" s="107">
        <f t="shared" si="13"/>
        <v>282.5</v>
      </c>
      <c r="AS18" s="104"/>
      <c r="AT18" s="99"/>
      <c r="AU18" s="107">
        <f t="shared" si="14"/>
        <v>0</v>
      </c>
      <c r="AV18" s="108">
        <f t="shared" si="15"/>
        <v>282.5</v>
      </c>
      <c r="AW18" s="111">
        <f t="shared" si="19"/>
        <v>957.5</v>
      </c>
      <c r="AX18" s="112">
        <f t="shared" si="20"/>
        <v>540.7720625000001</v>
      </c>
      <c r="AY18" s="113">
        <f t="shared" si="21"/>
        <v>2110.9045</v>
      </c>
      <c r="AZ18" s="114">
        <v>2</v>
      </c>
      <c r="BA18" s="114"/>
    </row>
    <row r="19" spans="1:53" ht="16.5">
      <c r="A19" s="101" t="s">
        <v>135</v>
      </c>
      <c r="B19" s="100">
        <v>28014</v>
      </c>
      <c r="C19" s="99">
        <v>30</v>
      </c>
      <c r="D19" s="99" t="s">
        <v>120</v>
      </c>
      <c r="E19" s="102">
        <v>0.5629</v>
      </c>
      <c r="F19" s="103">
        <v>1</v>
      </c>
      <c r="G19" s="104">
        <v>109.7</v>
      </c>
      <c r="H19" s="105">
        <v>242</v>
      </c>
      <c r="I19" s="104">
        <v>355</v>
      </c>
      <c r="J19" s="99"/>
      <c r="K19" s="107">
        <f t="shared" si="0"/>
        <v>355</v>
      </c>
      <c r="L19" s="104">
        <v>377.5</v>
      </c>
      <c r="M19" s="99" t="s">
        <v>43</v>
      </c>
      <c r="N19" s="107">
        <f t="shared" si="1"/>
        <v>0</v>
      </c>
      <c r="O19" s="104">
        <v>377.5</v>
      </c>
      <c r="P19" s="99"/>
      <c r="Q19" s="107">
        <f t="shared" si="2"/>
        <v>377.5</v>
      </c>
      <c r="R19" s="104"/>
      <c r="S19" s="99"/>
      <c r="T19" s="107">
        <f t="shared" si="3"/>
        <v>0</v>
      </c>
      <c r="U19" s="108">
        <f t="shared" si="4"/>
        <v>377.5</v>
      </c>
      <c r="V19" s="106">
        <v>240</v>
      </c>
      <c r="W19" s="99"/>
      <c r="X19" s="107">
        <f t="shared" si="5"/>
        <v>240</v>
      </c>
      <c r="Y19" s="104">
        <v>257.5</v>
      </c>
      <c r="Z19" s="99"/>
      <c r="AA19" s="107">
        <f t="shared" si="6"/>
        <v>257.5</v>
      </c>
      <c r="AB19" s="104">
        <v>272.5</v>
      </c>
      <c r="AC19" s="99"/>
      <c r="AD19" s="107">
        <f t="shared" si="7"/>
        <v>272.5</v>
      </c>
      <c r="AE19" s="104"/>
      <c r="AF19" s="99"/>
      <c r="AG19" s="107">
        <f t="shared" si="8"/>
        <v>0</v>
      </c>
      <c r="AH19" s="109">
        <f t="shared" si="9"/>
        <v>272.5</v>
      </c>
      <c r="AI19" s="110">
        <f t="shared" si="10"/>
        <v>650</v>
      </c>
      <c r="AJ19" s="104">
        <v>257.5</v>
      </c>
      <c r="AK19" s="99"/>
      <c r="AL19" s="107">
        <f t="shared" si="11"/>
        <v>257.5</v>
      </c>
      <c r="AM19" s="104">
        <v>282.5</v>
      </c>
      <c r="AN19" s="99" t="s">
        <v>43</v>
      </c>
      <c r="AO19" s="107">
        <f t="shared" si="12"/>
        <v>0</v>
      </c>
      <c r="AP19" s="104">
        <v>282.5</v>
      </c>
      <c r="AQ19" s="99" t="s">
        <v>43</v>
      </c>
      <c r="AR19" s="107">
        <f t="shared" si="13"/>
        <v>0</v>
      </c>
      <c r="AS19" s="104"/>
      <c r="AT19" s="99"/>
      <c r="AU19" s="107">
        <f t="shared" si="14"/>
        <v>0</v>
      </c>
      <c r="AV19" s="108">
        <f t="shared" si="15"/>
        <v>257.5</v>
      </c>
      <c r="AW19" s="111">
        <f t="shared" si="19"/>
        <v>907.5</v>
      </c>
      <c r="AX19" s="112">
        <f t="shared" si="20"/>
        <v>510.83174999999994</v>
      </c>
      <c r="AY19" s="113">
        <f t="shared" si="21"/>
        <v>2000.6745</v>
      </c>
      <c r="AZ19" s="114">
        <v>3</v>
      </c>
      <c r="BA19" s="114"/>
    </row>
    <row r="20" spans="1:53" ht="17.25">
      <c r="A20" s="101" t="s">
        <v>138</v>
      </c>
      <c r="B20" s="100">
        <v>28612</v>
      </c>
      <c r="C20" s="99">
        <v>28</v>
      </c>
      <c r="D20" s="99" t="s">
        <v>120</v>
      </c>
      <c r="E20" s="102">
        <v>0.54685</v>
      </c>
      <c r="F20" s="103">
        <v>1</v>
      </c>
      <c r="G20" s="104">
        <v>123.8</v>
      </c>
      <c r="H20" s="105">
        <v>275</v>
      </c>
      <c r="I20" s="106">
        <v>357.5</v>
      </c>
      <c r="J20" s="99"/>
      <c r="K20" s="107">
        <f t="shared" si="0"/>
        <v>357.5</v>
      </c>
      <c r="L20" s="104">
        <v>387.5</v>
      </c>
      <c r="M20" s="99"/>
      <c r="N20" s="107">
        <f t="shared" si="1"/>
        <v>387.5</v>
      </c>
      <c r="O20" s="104">
        <v>410</v>
      </c>
      <c r="P20" s="99"/>
      <c r="Q20" s="107">
        <f t="shared" si="2"/>
        <v>410</v>
      </c>
      <c r="R20" s="104"/>
      <c r="S20" s="99"/>
      <c r="T20" s="107">
        <f t="shared" si="3"/>
        <v>0</v>
      </c>
      <c r="U20" s="108">
        <f t="shared" si="4"/>
        <v>410</v>
      </c>
      <c r="V20" s="106">
        <v>282.5</v>
      </c>
      <c r="W20" s="99"/>
      <c r="X20" s="107">
        <f t="shared" si="5"/>
        <v>282.5</v>
      </c>
      <c r="Y20" s="104">
        <v>295</v>
      </c>
      <c r="Z20" s="99"/>
      <c r="AA20" s="107">
        <f t="shared" si="6"/>
        <v>295</v>
      </c>
      <c r="AB20" s="104">
        <v>302.5</v>
      </c>
      <c r="AC20" s="99" t="s">
        <v>43</v>
      </c>
      <c r="AD20" s="107">
        <f t="shared" si="7"/>
        <v>0</v>
      </c>
      <c r="AE20" s="104"/>
      <c r="AF20" s="99"/>
      <c r="AG20" s="107">
        <f t="shared" si="8"/>
        <v>0</v>
      </c>
      <c r="AH20" s="109">
        <f t="shared" si="9"/>
        <v>295</v>
      </c>
      <c r="AI20" s="110">
        <f t="shared" si="10"/>
        <v>705</v>
      </c>
      <c r="AJ20" s="104">
        <v>272.5</v>
      </c>
      <c r="AK20" s="99"/>
      <c r="AL20" s="107">
        <f t="shared" si="11"/>
        <v>272.5</v>
      </c>
      <c r="AM20" s="104">
        <v>295</v>
      </c>
      <c r="AN20" s="99"/>
      <c r="AO20" s="107">
        <f t="shared" si="12"/>
        <v>295</v>
      </c>
      <c r="AP20" s="104">
        <v>302.5</v>
      </c>
      <c r="AQ20" s="99"/>
      <c r="AR20" s="107">
        <f t="shared" si="13"/>
        <v>302.5</v>
      </c>
      <c r="AS20" s="104"/>
      <c r="AT20" s="99"/>
      <c r="AU20" s="107">
        <f t="shared" si="14"/>
        <v>0</v>
      </c>
      <c r="AV20" s="108">
        <f t="shared" si="15"/>
        <v>302.5</v>
      </c>
      <c r="AW20" s="111">
        <f t="shared" si="19"/>
        <v>1007.5</v>
      </c>
      <c r="AX20" s="112">
        <f t="shared" si="20"/>
        <v>550.951375</v>
      </c>
      <c r="AY20" s="113">
        <f t="shared" si="21"/>
        <v>2221.1345</v>
      </c>
      <c r="AZ20" s="114">
        <v>1</v>
      </c>
      <c r="BA20" s="117"/>
    </row>
    <row r="21" spans="1:53" ht="16.5">
      <c r="A21" s="99" t="s">
        <v>137</v>
      </c>
      <c r="B21" s="100">
        <v>27935</v>
      </c>
      <c r="C21" s="99">
        <v>30</v>
      </c>
      <c r="D21" s="99" t="s">
        <v>120</v>
      </c>
      <c r="E21" s="102">
        <v>0.5473</v>
      </c>
      <c r="F21" s="103">
        <v>1</v>
      </c>
      <c r="G21" s="115">
        <v>123.4</v>
      </c>
      <c r="H21" s="116">
        <v>275</v>
      </c>
      <c r="I21" s="106">
        <v>375</v>
      </c>
      <c r="J21" s="99"/>
      <c r="K21" s="107">
        <f t="shared" si="0"/>
        <v>375</v>
      </c>
      <c r="L21" s="104">
        <v>390</v>
      </c>
      <c r="M21" s="99"/>
      <c r="N21" s="107">
        <f t="shared" si="1"/>
        <v>390</v>
      </c>
      <c r="O21" s="104">
        <v>410</v>
      </c>
      <c r="P21" s="99" t="s">
        <v>43</v>
      </c>
      <c r="Q21" s="107">
        <f t="shared" si="2"/>
        <v>0</v>
      </c>
      <c r="R21" s="104"/>
      <c r="S21" s="99"/>
      <c r="T21" s="107">
        <f t="shared" si="3"/>
        <v>0</v>
      </c>
      <c r="U21" s="108">
        <f t="shared" si="4"/>
        <v>390</v>
      </c>
      <c r="V21" s="106">
        <v>242.5</v>
      </c>
      <c r="W21" s="99"/>
      <c r="X21" s="107">
        <f t="shared" si="5"/>
        <v>242.5</v>
      </c>
      <c r="Y21" s="104">
        <v>255</v>
      </c>
      <c r="Z21" s="99"/>
      <c r="AA21" s="107">
        <f t="shared" si="6"/>
        <v>255</v>
      </c>
      <c r="AB21" s="104">
        <v>265</v>
      </c>
      <c r="AC21" s="99"/>
      <c r="AD21" s="107">
        <f t="shared" si="7"/>
        <v>265</v>
      </c>
      <c r="AE21" s="104"/>
      <c r="AF21" s="99"/>
      <c r="AG21" s="107">
        <f t="shared" si="8"/>
        <v>0</v>
      </c>
      <c r="AH21" s="109">
        <f t="shared" si="9"/>
        <v>265</v>
      </c>
      <c r="AI21" s="110">
        <f t="shared" si="10"/>
        <v>655</v>
      </c>
      <c r="AJ21" s="104">
        <v>292.5</v>
      </c>
      <c r="AK21" s="99"/>
      <c r="AL21" s="107">
        <f t="shared" si="11"/>
        <v>292.5</v>
      </c>
      <c r="AM21" s="104">
        <v>300</v>
      </c>
      <c r="AN21" s="99"/>
      <c r="AO21" s="107">
        <f t="shared" si="12"/>
        <v>300</v>
      </c>
      <c r="AP21" s="104">
        <v>322.5</v>
      </c>
      <c r="AQ21" s="99"/>
      <c r="AR21" s="107">
        <f t="shared" si="13"/>
        <v>322.5</v>
      </c>
      <c r="AS21" s="104"/>
      <c r="AT21" s="99"/>
      <c r="AU21" s="107">
        <f t="shared" si="14"/>
        <v>0</v>
      </c>
      <c r="AV21" s="108">
        <f t="shared" si="15"/>
        <v>322.5</v>
      </c>
      <c r="AW21" s="111">
        <f t="shared" si="19"/>
        <v>977.5</v>
      </c>
      <c r="AX21" s="112">
        <f t="shared" si="20"/>
        <v>534.98575</v>
      </c>
      <c r="AY21" s="113">
        <f t="shared" si="21"/>
        <v>2154.9965</v>
      </c>
      <c r="AZ21" s="114">
        <v>2</v>
      </c>
      <c r="BA21" s="114"/>
    </row>
    <row r="22" spans="1:53" ht="16.5">
      <c r="A22" s="101" t="s">
        <v>136</v>
      </c>
      <c r="B22" s="100">
        <v>31720</v>
      </c>
      <c r="C22" s="99">
        <v>20</v>
      </c>
      <c r="D22" s="99" t="s">
        <v>120</v>
      </c>
      <c r="E22" s="102">
        <v>0.55405</v>
      </c>
      <c r="F22" s="103">
        <v>1</v>
      </c>
      <c r="G22" s="104">
        <v>117</v>
      </c>
      <c r="H22" s="105">
        <v>275</v>
      </c>
      <c r="I22" s="104">
        <v>250</v>
      </c>
      <c r="J22" s="99" t="s">
        <v>43</v>
      </c>
      <c r="K22" s="107">
        <f t="shared" si="0"/>
        <v>0</v>
      </c>
      <c r="L22" s="104">
        <v>250</v>
      </c>
      <c r="M22" s="99"/>
      <c r="N22" s="107">
        <f t="shared" si="1"/>
        <v>250</v>
      </c>
      <c r="O22" s="104">
        <v>272.5</v>
      </c>
      <c r="P22" s="99" t="s">
        <v>43</v>
      </c>
      <c r="Q22" s="107">
        <f t="shared" si="2"/>
        <v>0</v>
      </c>
      <c r="R22" s="104"/>
      <c r="S22" s="99"/>
      <c r="T22" s="107">
        <f t="shared" si="3"/>
        <v>0</v>
      </c>
      <c r="U22" s="108">
        <f t="shared" si="4"/>
        <v>250</v>
      </c>
      <c r="V22" s="106">
        <v>167.5</v>
      </c>
      <c r="W22" s="99"/>
      <c r="X22" s="107">
        <f t="shared" si="5"/>
        <v>167.5</v>
      </c>
      <c r="Y22" s="104">
        <v>182.5</v>
      </c>
      <c r="Z22" s="99"/>
      <c r="AA22" s="107">
        <f t="shared" si="6"/>
        <v>182.5</v>
      </c>
      <c r="AB22" s="104">
        <v>197.5</v>
      </c>
      <c r="AC22" s="99" t="s">
        <v>43</v>
      </c>
      <c r="AD22" s="107">
        <f t="shared" si="7"/>
        <v>0</v>
      </c>
      <c r="AE22" s="104"/>
      <c r="AF22" s="99"/>
      <c r="AG22" s="107">
        <f t="shared" si="8"/>
        <v>0</v>
      </c>
      <c r="AH22" s="109">
        <f t="shared" si="9"/>
        <v>182.5</v>
      </c>
      <c r="AI22" s="110">
        <f t="shared" si="10"/>
        <v>432.5</v>
      </c>
      <c r="AJ22" s="104">
        <v>237.5</v>
      </c>
      <c r="AK22" s="99"/>
      <c r="AL22" s="107">
        <f t="shared" si="11"/>
        <v>237.5</v>
      </c>
      <c r="AM22" s="104">
        <v>250</v>
      </c>
      <c r="AN22" s="99" t="s">
        <v>43</v>
      </c>
      <c r="AO22" s="107">
        <f t="shared" si="12"/>
        <v>0</v>
      </c>
      <c r="AP22" s="104">
        <v>250</v>
      </c>
      <c r="AQ22" s="99" t="s">
        <v>43</v>
      </c>
      <c r="AR22" s="107">
        <f t="shared" si="13"/>
        <v>0</v>
      </c>
      <c r="AS22" s="104"/>
      <c r="AT22" s="99"/>
      <c r="AU22" s="107">
        <f t="shared" si="14"/>
        <v>0</v>
      </c>
      <c r="AV22" s="108">
        <f t="shared" si="15"/>
        <v>237.5</v>
      </c>
      <c r="AW22" s="111">
        <f t="shared" si="19"/>
        <v>670</v>
      </c>
      <c r="AX22" s="112">
        <f t="shared" si="20"/>
        <v>371.2135</v>
      </c>
      <c r="AY22" s="113">
        <f t="shared" si="21"/>
        <v>1477.082</v>
      </c>
      <c r="AZ22" s="114">
        <v>3</v>
      </c>
      <c r="BA22" s="114"/>
    </row>
    <row r="23" spans="1:53" ht="16.5">
      <c r="A23" s="101" t="s">
        <v>139</v>
      </c>
      <c r="B23" s="100">
        <v>29584</v>
      </c>
      <c r="C23" s="99">
        <v>26</v>
      </c>
      <c r="D23" s="99" t="s">
        <v>120</v>
      </c>
      <c r="E23" s="102">
        <v>0.516155</v>
      </c>
      <c r="F23" s="103">
        <v>1</v>
      </c>
      <c r="G23" s="104">
        <v>159.6</v>
      </c>
      <c r="H23" s="105" t="s">
        <v>104</v>
      </c>
      <c r="I23" s="106">
        <v>410</v>
      </c>
      <c r="J23" s="99" t="s">
        <v>43</v>
      </c>
      <c r="K23" s="107">
        <f t="shared" si="0"/>
        <v>0</v>
      </c>
      <c r="L23" s="104">
        <v>420</v>
      </c>
      <c r="M23" s="99" t="s">
        <v>43</v>
      </c>
      <c r="N23" s="107">
        <f t="shared" si="1"/>
        <v>0</v>
      </c>
      <c r="O23" s="104">
        <v>432</v>
      </c>
      <c r="P23" s="99" t="s">
        <v>43</v>
      </c>
      <c r="Q23" s="107">
        <f t="shared" si="2"/>
        <v>0</v>
      </c>
      <c r="R23" s="104"/>
      <c r="S23" s="99"/>
      <c r="T23" s="107">
        <f t="shared" si="3"/>
        <v>0</v>
      </c>
      <c r="U23" s="108">
        <f t="shared" si="4"/>
        <v>0</v>
      </c>
      <c r="V23" s="106"/>
      <c r="W23" s="99"/>
      <c r="X23" s="107">
        <f t="shared" si="5"/>
        <v>0</v>
      </c>
      <c r="Y23" s="104"/>
      <c r="Z23" s="99"/>
      <c r="AA23" s="107">
        <f t="shared" si="6"/>
        <v>0</v>
      </c>
      <c r="AB23" s="104"/>
      <c r="AC23" s="99"/>
      <c r="AD23" s="107">
        <f t="shared" si="7"/>
        <v>0</v>
      </c>
      <c r="AE23" s="104"/>
      <c r="AF23" s="99"/>
      <c r="AG23" s="107">
        <f t="shared" si="8"/>
        <v>0</v>
      </c>
      <c r="AH23" s="109">
        <f t="shared" si="9"/>
        <v>0</v>
      </c>
      <c r="AI23" s="110">
        <f t="shared" si="10"/>
        <v>0</v>
      </c>
      <c r="AJ23" s="104"/>
      <c r="AK23" s="99"/>
      <c r="AL23" s="107">
        <f t="shared" si="11"/>
        <v>0</v>
      </c>
      <c r="AM23" s="104"/>
      <c r="AN23" s="99"/>
      <c r="AO23" s="107">
        <f t="shared" si="12"/>
        <v>0</v>
      </c>
      <c r="AP23" s="104"/>
      <c r="AQ23" s="99"/>
      <c r="AR23" s="107">
        <f t="shared" si="13"/>
        <v>0</v>
      </c>
      <c r="AS23" s="104"/>
      <c r="AT23" s="99"/>
      <c r="AU23" s="107">
        <f t="shared" si="14"/>
        <v>0</v>
      </c>
      <c r="AV23" s="108">
        <f t="shared" si="15"/>
        <v>0</v>
      </c>
      <c r="AW23" s="111">
        <f t="shared" si="19"/>
        <v>0</v>
      </c>
      <c r="AX23" s="112">
        <f t="shared" si="20"/>
        <v>0</v>
      </c>
      <c r="AY23" s="113">
        <f t="shared" si="21"/>
        <v>0</v>
      </c>
      <c r="AZ23" s="114"/>
      <c r="BA23" s="114" t="s">
        <v>71</v>
      </c>
    </row>
    <row r="24" spans="1:53" ht="16.5">
      <c r="A24" s="99" t="s">
        <v>122</v>
      </c>
      <c r="B24" s="100" t="s">
        <v>143</v>
      </c>
      <c r="C24" s="99">
        <v>34</v>
      </c>
      <c r="D24" s="99" t="s">
        <v>141</v>
      </c>
      <c r="E24" s="102">
        <v>0.65025</v>
      </c>
      <c r="F24" s="103">
        <v>1</v>
      </c>
      <c r="G24" s="104">
        <v>81.4</v>
      </c>
      <c r="H24" s="105">
        <v>181</v>
      </c>
      <c r="I24" s="106">
        <v>250</v>
      </c>
      <c r="J24" s="99"/>
      <c r="K24" s="107">
        <f t="shared" si="0"/>
        <v>250</v>
      </c>
      <c r="L24" s="104">
        <v>265</v>
      </c>
      <c r="M24" s="99"/>
      <c r="N24" s="107">
        <f t="shared" si="1"/>
        <v>265</v>
      </c>
      <c r="O24" s="104">
        <v>277.5</v>
      </c>
      <c r="P24" s="99" t="s">
        <v>43</v>
      </c>
      <c r="Q24" s="107">
        <f t="shared" si="2"/>
        <v>0</v>
      </c>
      <c r="R24" s="104"/>
      <c r="S24" s="99"/>
      <c r="T24" s="107">
        <f t="shared" si="3"/>
        <v>0</v>
      </c>
      <c r="U24" s="108">
        <f t="shared" si="4"/>
        <v>265</v>
      </c>
      <c r="V24" s="106">
        <v>155</v>
      </c>
      <c r="W24" s="99"/>
      <c r="X24" s="107">
        <f t="shared" si="5"/>
        <v>155</v>
      </c>
      <c r="Y24" s="104">
        <v>165</v>
      </c>
      <c r="Z24" s="99" t="s">
        <v>43</v>
      </c>
      <c r="AA24" s="107">
        <f t="shared" si="6"/>
        <v>0</v>
      </c>
      <c r="AB24" s="104">
        <v>165</v>
      </c>
      <c r="AC24" s="99"/>
      <c r="AD24" s="107">
        <f t="shared" si="7"/>
        <v>165</v>
      </c>
      <c r="AE24" s="104">
        <v>175</v>
      </c>
      <c r="AF24" s="99" t="s">
        <v>43</v>
      </c>
      <c r="AG24" s="107">
        <f t="shared" si="8"/>
        <v>0</v>
      </c>
      <c r="AH24" s="109">
        <f t="shared" si="9"/>
        <v>165</v>
      </c>
      <c r="AI24" s="110">
        <f t="shared" si="10"/>
        <v>430</v>
      </c>
      <c r="AJ24" s="104">
        <v>250</v>
      </c>
      <c r="AK24" s="99"/>
      <c r="AL24" s="107">
        <f t="shared" si="11"/>
        <v>250</v>
      </c>
      <c r="AM24" s="104">
        <v>260</v>
      </c>
      <c r="AN24" s="99" t="s">
        <v>43</v>
      </c>
      <c r="AO24" s="107">
        <f t="shared" si="12"/>
        <v>0</v>
      </c>
      <c r="AP24" s="104">
        <v>260</v>
      </c>
      <c r="AQ24" s="99" t="s">
        <v>43</v>
      </c>
      <c r="AR24" s="107">
        <f t="shared" si="13"/>
        <v>0</v>
      </c>
      <c r="AS24" s="104"/>
      <c r="AT24" s="99"/>
      <c r="AU24" s="107">
        <f t="shared" si="14"/>
        <v>0</v>
      </c>
      <c r="AV24" s="108">
        <f t="shared" si="15"/>
        <v>250</v>
      </c>
      <c r="AW24" s="111">
        <f t="shared" si="19"/>
        <v>680</v>
      </c>
      <c r="AX24" s="112">
        <f t="shared" si="20"/>
        <v>442.17</v>
      </c>
      <c r="AY24" s="113">
        <f t="shared" si="21"/>
        <v>1499.1280000000002</v>
      </c>
      <c r="AZ24" s="114">
        <v>1</v>
      </c>
      <c r="BA24" s="114"/>
    </row>
    <row r="25" spans="1:53" ht="16.5">
      <c r="A25" s="101" t="s">
        <v>142</v>
      </c>
      <c r="B25" s="100">
        <v>25147</v>
      </c>
      <c r="C25" s="99">
        <v>37</v>
      </c>
      <c r="D25" s="99" t="s">
        <v>141</v>
      </c>
      <c r="E25" s="102">
        <v>0.65185</v>
      </c>
      <c r="F25" s="103">
        <v>1</v>
      </c>
      <c r="G25" s="104">
        <v>81.1</v>
      </c>
      <c r="H25" s="105">
        <v>181</v>
      </c>
      <c r="I25" s="106">
        <v>220</v>
      </c>
      <c r="J25" s="99"/>
      <c r="K25" s="107">
        <f t="shared" si="0"/>
        <v>220</v>
      </c>
      <c r="L25" s="104">
        <v>250</v>
      </c>
      <c r="M25" s="99"/>
      <c r="N25" s="107">
        <f t="shared" si="1"/>
        <v>250</v>
      </c>
      <c r="O25" s="104">
        <v>272.5</v>
      </c>
      <c r="P25" s="99"/>
      <c r="Q25" s="107">
        <f t="shared" si="2"/>
        <v>272.5</v>
      </c>
      <c r="R25" s="104"/>
      <c r="S25" s="99"/>
      <c r="T25" s="107">
        <f t="shared" si="3"/>
        <v>0</v>
      </c>
      <c r="U25" s="108">
        <f t="shared" si="4"/>
        <v>272.5</v>
      </c>
      <c r="V25" s="106">
        <v>120</v>
      </c>
      <c r="W25" s="99"/>
      <c r="X25" s="107">
        <f t="shared" si="5"/>
        <v>120</v>
      </c>
      <c r="Y25" s="104">
        <v>130</v>
      </c>
      <c r="Z25" s="99"/>
      <c r="AA25" s="107">
        <f t="shared" si="6"/>
        <v>130</v>
      </c>
      <c r="AB25" s="104">
        <v>140</v>
      </c>
      <c r="AC25" s="99"/>
      <c r="AD25" s="107">
        <f t="shared" si="7"/>
        <v>140</v>
      </c>
      <c r="AE25" s="104"/>
      <c r="AF25" s="99"/>
      <c r="AG25" s="107">
        <f t="shared" si="8"/>
        <v>0</v>
      </c>
      <c r="AH25" s="109">
        <f t="shared" si="9"/>
        <v>140</v>
      </c>
      <c r="AI25" s="110">
        <f t="shared" si="10"/>
        <v>412.5</v>
      </c>
      <c r="AJ25" s="104">
        <v>190</v>
      </c>
      <c r="AK25" s="99"/>
      <c r="AL25" s="107">
        <f t="shared" si="11"/>
        <v>190</v>
      </c>
      <c r="AM25" s="104">
        <v>212.5</v>
      </c>
      <c r="AN25" s="99"/>
      <c r="AO25" s="107">
        <f t="shared" si="12"/>
        <v>212.5</v>
      </c>
      <c r="AP25" s="104">
        <v>227.5</v>
      </c>
      <c r="AQ25" s="99"/>
      <c r="AR25" s="107">
        <f t="shared" si="13"/>
        <v>227.5</v>
      </c>
      <c r="AS25" s="104"/>
      <c r="AT25" s="99"/>
      <c r="AU25" s="107">
        <f t="shared" si="14"/>
        <v>0</v>
      </c>
      <c r="AV25" s="108">
        <f t="shared" si="15"/>
        <v>227.5</v>
      </c>
      <c r="AW25" s="111">
        <f t="shared" si="19"/>
        <v>640</v>
      </c>
      <c r="AX25" s="112">
        <f t="shared" si="20"/>
        <v>417.184</v>
      </c>
      <c r="AY25" s="113">
        <f t="shared" si="21"/>
        <v>1410.944</v>
      </c>
      <c r="AZ25" s="114">
        <v>2</v>
      </c>
      <c r="BA25" s="114"/>
    </row>
    <row r="26" spans="1:53" ht="16.5">
      <c r="A26" s="101" t="s">
        <v>140</v>
      </c>
      <c r="B26" s="100">
        <v>24610</v>
      </c>
      <c r="C26" s="99">
        <v>39</v>
      </c>
      <c r="D26" s="99" t="s">
        <v>141</v>
      </c>
      <c r="E26" s="102">
        <v>0.6567</v>
      </c>
      <c r="F26" s="103">
        <v>1</v>
      </c>
      <c r="G26" s="115">
        <v>80.2</v>
      </c>
      <c r="H26" s="116">
        <v>181</v>
      </c>
      <c r="I26" s="106">
        <v>202.5</v>
      </c>
      <c r="J26" s="99"/>
      <c r="K26" s="107">
        <f t="shared" si="0"/>
        <v>202.5</v>
      </c>
      <c r="L26" s="104">
        <v>217.5</v>
      </c>
      <c r="M26" s="99"/>
      <c r="N26" s="107">
        <f t="shared" si="1"/>
        <v>217.5</v>
      </c>
      <c r="O26" s="104">
        <v>232.5</v>
      </c>
      <c r="P26" s="99"/>
      <c r="Q26" s="107">
        <f t="shared" si="2"/>
        <v>232.5</v>
      </c>
      <c r="R26" s="104"/>
      <c r="S26" s="99"/>
      <c r="T26" s="107">
        <f t="shared" si="3"/>
        <v>0</v>
      </c>
      <c r="U26" s="108">
        <f t="shared" si="4"/>
        <v>232.5</v>
      </c>
      <c r="V26" s="106">
        <v>107.5</v>
      </c>
      <c r="W26" s="99"/>
      <c r="X26" s="107">
        <f t="shared" si="5"/>
        <v>107.5</v>
      </c>
      <c r="Y26" s="104">
        <v>115</v>
      </c>
      <c r="Z26" s="99"/>
      <c r="AA26" s="107">
        <f t="shared" si="6"/>
        <v>115</v>
      </c>
      <c r="AB26" s="104">
        <v>125</v>
      </c>
      <c r="AC26" s="99"/>
      <c r="AD26" s="107">
        <f t="shared" si="7"/>
        <v>125</v>
      </c>
      <c r="AE26" s="104"/>
      <c r="AF26" s="99"/>
      <c r="AG26" s="107">
        <f t="shared" si="8"/>
        <v>0</v>
      </c>
      <c r="AH26" s="109">
        <f t="shared" si="9"/>
        <v>125</v>
      </c>
      <c r="AI26" s="110">
        <f t="shared" si="10"/>
        <v>357.5</v>
      </c>
      <c r="AJ26" s="104">
        <v>192.5</v>
      </c>
      <c r="AK26" s="99"/>
      <c r="AL26" s="107">
        <f t="shared" si="11"/>
        <v>192.5</v>
      </c>
      <c r="AM26" s="104">
        <v>207.5</v>
      </c>
      <c r="AN26" s="99"/>
      <c r="AO26" s="107">
        <f t="shared" si="12"/>
        <v>207.5</v>
      </c>
      <c r="AP26" s="104">
        <v>212.5</v>
      </c>
      <c r="AQ26" s="99" t="s">
        <v>43</v>
      </c>
      <c r="AR26" s="107">
        <f t="shared" si="13"/>
        <v>0</v>
      </c>
      <c r="AS26" s="104"/>
      <c r="AT26" s="99"/>
      <c r="AU26" s="107">
        <f t="shared" si="14"/>
        <v>0</v>
      </c>
      <c r="AV26" s="108">
        <f t="shared" si="15"/>
        <v>207.5</v>
      </c>
      <c r="AW26" s="111">
        <f t="shared" si="19"/>
        <v>565</v>
      </c>
      <c r="AX26" s="112">
        <f t="shared" si="20"/>
        <v>371.03549999999996</v>
      </c>
      <c r="AY26" s="113">
        <f t="shared" si="21"/>
        <v>1245.5990000000002</v>
      </c>
      <c r="AZ26" s="114">
        <v>3</v>
      </c>
      <c r="BA26" s="114"/>
    </row>
    <row r="27" spans="1:53" ht="16.5">
      <c r="A27" s="101" t="s">
        <v>144</v>
      </c>
      <c r="B27" s="100">
        <v>25599</v>
      </c>
      <c r="C27" s="99">
        <v>37</v>
      </c>
      <c r="D27" s="99" t="s">
        <v>141</v>
      </c>
      <c r="E27" s="102">
        <v>0.6277</v>
      </c>
      <c r="F27" s="103">
        <v>1</v>
      </c>
      <c r="G27" s="104">
        <v>86.1</v>
      </c>
      <c r="H27" s="105">
        <v>198</v>
      </c>
      <c r="I27" s="106">
        <v>282.5</v>
      </c>
      <c r="J27" s="99"/>
      <c r="K27" s="107">
        <f t="shared" si="0"/>
        <v>282.5</v>
      </c>
      <c r="L27" s="104">
        <v>300</v>
      </c>
      <c r="M27" s="99"/>
      <c r="N27" s="107">
        <f t="shared" si="1"/>
        <v>300</v>
      </c>
      <c r="O27" s="104">
        <v>320</v>
      </c>
      <c r="P27" s="99"/>
      <c r="Q27" s="107">
        <f t="shared" si="2"/>
        <v>320</v>
      </c>
      <c r="R27" s="104"/>
      <c r="S27" s="99"/>
      <c r="T27" s="107">
        <f t="shared" si="3"/>
        <v>0</v>
      </c>
      <c r="U27" s="108">
        <f t="shared" si="4"/>
        <v>320</v>
      </c>
      <c r="V27" s="106">
        <v>190</v>
      </c>
      <c r="W27" s="99"/>
      <c r="X27" s="107">
        <f t="shared" si="5"/>
        <v>190</v>
      </c>
      <c r="Y27" s="104">
        <v>202.5</v>
      </c>
      <c r="Z27" s="99"/>
      <c r="AA27" s="107">
        <f t="shared" si="6"/>
        <v>202.5</v>
      </c>
      <c r="AB27" s="104">
        <v>215</v>
      </c>
      <c r="AC27" s="99" t="s">
        <v>43</v>
      </c>
      <c r="AD27" s="107">
        <f t="shared" si="7"/>
        <v>0</v>
      </c>
      <c r="AE27" s="104"/>
      <c r="AF27" s="99"/>
      <c r="AG27" s="107">
        <f t="shared" si="8"/>
        <v>0</v>
      </c>
      <c r="AH27" s="109">
        <f t="shared" si="9"/>
        <v>202.5</v>
      </c>
      <c r="AI27" s="110">
        <f t="shared" si="10"/>
        <v>522.5</v>
      </c>
      <c r="AJ27" s="104">
        <v>275</v>
      </c>
      <c r="AK27" s="99" t="s">
        <v>43</v>
      </c>
      <c r="AL27" s="107">
        <f t="shared" si="11"/>
        <v>0</v>
      </c>
      <c r="AM27" s="104">
        <v>275</v>
      </c>
      <c r="AN27" s="99"/>
      <c r="AO27" s="107">
        <f t="shared" si="12"/>
        <v>275</v>
      </c>
      <c r="AP27" s="104">
        <v>300</v>
      </c>
      <c r="AQ27" s="99" t="s">
        <v>43</v>
      </c>
      <c r="AR27" s="107">
        <f t="shared" si="13"/>
        <v>0</v>
      </c>
      <c r="AS27" s="104"/>
      <c r="AT27" s="99"/>
      <c r="AU27" s="107">
        <f t="shared" si="14"/>
        <v>0</v>
      </c>
      <c r="AV27" s="108">
        <f t="shared" si="15"/>
        <v>275</v>
      </c>
      <c r="AW27" s="111">
        <f t="shared" si="19"/>
        <v>797.5</v>
      </c>
      <c r="AX27" s="112">
        <f t="shared" si="20"/>
        <v>500.59075</v>
      </c>
      <c r="AY27" s="113">
        <f t="shared" si="21"/>
        <v>1758.1685</v>
      </c>
      <c r="AZ27" s="114">
        <v>1</v>
      </c>
      <c r="BA27" s="114"/>
    </row>
    <row r="28" spans="1:53" ht="16.5">
      <c r="A28" s="101" t="s">
        <v>128</v>
      </c>
      <c r="B28" s="100">
        <v>26761</v>
      </c>
      <c r="C28" s="99">
        <v>34</v>
      </c>
      <c r="D28" s="99" t="s">
        <v>141</v>
      </c>
      <c r="E28" s="102">
        <v>0.5974</v>
      </c>
      <c r="F28" s="103">
        <v>1</v>
      </c>
      <c r="G28" s="104">
        <v>94.2</v>
      </c>
      <c r="H28" s="105">
        <v>220</v>
      </c>
      <c r="I28" s="104">
        <v>257.5</v>
      </c>
      <c r="J28" s="99"/>
      <c r="K28" s="107">
        <f t="shared" si="0"/>
        <v>257.5</v>
      </c>
      <c r="L28" s="104">
        <v>272.5</v>
      </c>
      <c r="M28" s="99"/>
      <c r="N28" s="107">
        <f t="shared" si="1"/>
        <v>272.5</v>
      </c>
      <c r="O28" s="104">
        <v>282.5</v>
      </c>
      <c r="P28" s="99"/>
      <c r="Q28" s="107">
        <f t="shared" si="2"/>
        <v>282.5</v>
      </c>
      <c r="R28" s="104"/>
      <c r="S28" s="99"/>
      <c r="T28" s="107">
        <f t="shared" si="3"/>
        <v>0</v>
      </c>
      <c r="U28" s="108">
        <f t="shared" si="4"/>
        <v>282.5</v>
      </c>
      <c r="V28" s="106">
        <v>165</v>
      </c>
      <c r="W28" s="99"/>
      <c r="X28" s="107">
        <f t="shared" si="5"/>
        <v>165</v>
      </c>
      <c r="Y28" s="104">
        <v>182.5</v>
      </c>
      <c r="Z28" s="99"/>
      <c r="AA28" s="107">
        <f t="shared" si="6"/>
        <v>182.5</v>
      </c>
      <c r="AB28" s="104">
        <v>192.5</v>
      </c>
      <c r="AC28" s="99"/>
      <c r="AD28" s="107">
        <f t="shared" si="7"/>
        <v>192.5</v>
      </c>
      <c r="AE28" s="104"/>
      <c r="AF28" s="99"/>
      <c r="AG28" s="107">
        <f t="shared" si="8"/>
        <v>0</v>
      </c>
      <c r="AH28" s="109">
        <f t="shared" si="9"/>
        <v>192.5</v>
      </c>
      <c r="AI28" s="110">
        <f t="shared" si="10"/>
        <v>475</v>
      </c>
      <c r="AJ28" s="104">
        <v>230</v>
      </c>
      <c r="AK28" s="99"/>
      <c r="AL28" s="107">
        <f t="shared" si="11"/>
        <v>230</v>
      </c>
      <c r="AM28" s="104">
        <v>250</v>
      </c>
      <c r="AN28" s="99" t="s">
        <v>43</v>
      </c>
      <c r="AO28" s="107">
        <f t="shared" si="12"/>
        <v>0</v>
      </c>
      <c r="AP28" s="104">
        <v>250</v>
      </c>
      <c r="AQ28" s="99"/>
      <c r="AR28" s="107">
        <f t="shared" si="13"/>
        <v>250</v>
      </c>
      <c r="AS28" s="104"/>
      <c r="AT28" s="99"/>
      <c r="AU28" s="107">
        <f t="shared" si="14"/>
        <v>0</v>
      </c>
      <c r="AV28" s="108">
        <f t="shared" si="15"/>
        <v>250</v>
      </c>
      <c r="AW28" s="111">
        <f t="shared" si="19"/>
        <v>725</v>
      </c>
      <c r="AX28" s="112">
        <f t="shared" si="20"/>
        <v>433.115</v>
      </c>
      <c r="AY28" s="113">
        <f t="shared" si="21"/>
        <v>1598.335</v>
      </c>
      <c r="AZ28" s="114">
        <v>1</v>
      </c>
      <c r="BA28" s="114"/>
    </row>
    <row r="29" spans="1:53" ht="16.5">
      <c r="A29" s="101" t="s">
        <v>145</v>
      </c>
      <c r="B29" s="100">
        <v>25072</v>
      </c>
      <c r="C29" s="99">
        <v>38</v>
      </c>
      <c r="D29" s="99" t="s">
        <v>141</v>
      </c>
      <c r="E29" s="102">
        <v>0.58455</v>
      </c>
      <c r="F29" s="103">
        <v>1</v>
      </c>
      <c r="G29" s="104">
        <v>98.7</v>
      </c>
      <c r="H29" s="105">
        <v>220</v>
      </c>
      <c r="I29" s="104">
        <v>285</v>
      </c>
      <c r="J29" s="99"/>
      <c r="K29" s="107">
        <f t="shared" si="0"/>
        <v>285</v>
      </c>
      <c r="L29" s="104">
        <v>297.5</v>
      </c>
      <c r="M29" s="99" t="s">
        <v>43</v>
      </c>
      <c r="N29" s="107">
        <f t="shared" si="1"/>
        <v>0</v>
      </c>
      <c r="O29" s="104" t="s">
        <v>55</v>
      </c>
      <c r="P29" s="99"/>
      <c r="Q29" s="107" t="str">
        <f t="shared" si="2"/>
        <v>PASS</v>
      </c>
      <c r="R29" s="104"/>
      <c r="S29" s="99"/>
      <c r="T29" s="107">
        <f t="shared" si="3"/>
        <v>0</v>
      </c>
      <c r="U29" s="108">
        <f t="shared" si="4"/>
        <v>285</v>
      </c>
      <c r="V29" s="106">
        <v>170</v>
      </c>
      <c r="W29" s="99"/>
      <c r="X29" s="107">
        <f t="shared" si="5"/>
        <v>170</v>
      </c>
      <c r="Y29" s="104">
        <v>185</v>
      </c>
      <c r="Z29" s="99" t="s">
        <v>43</v>
      </c>
      <c r="AA29" s="107">
        <f t="shared" si="6"/>
        <v>0</v>
      </c>
      <c r="AB29" s="104">
        <v>185</v>
      </c>
      <c r="AC29" s="99" t="s">
        <v>43</v>
      </c>
      <c r="AD29" s="107">
        <f t="shared" si="7"/>
        <v>0</v>
      </c>
      <c r="AE29" s="104"/>
      <c r="AF29" s="99"/>
      <c r="AG29" s="107">
        <f t="shared" si="8"/>
        <v>0</v>
      </c>
      <c r="AH29" s="109">
        <f t="shared" si="9"/>
        <v>170</v>
      </c>
      <c r="AI29" s="110">
        <f t="shared" si="10"/>
        <v>455</v>
      </c>
      <c r="AJ29" s="104">
        <v>215</v>
      </c>
      <c r="AK29" s="99"/>
      <c r="AL29" s="107">
        <f t="shared" si="11"/>
        <v>215</v>
      </c>
      <c r="AM29" s="104">
        <v>227.5</v>
      </c>
      <c r="AN29" s="99" t="s">
        <v>43</v>
      </c>
      <c r="AO29" s="107">
        <f t="shared" si="12"/>
        <v>0</v>
      </c>
      <c r="AP29" s="104">
        <v>227.5</v>
      </c>
      <c r="AQ29" s="99"/>
      <c r="AR29" s="107">
        <f t="shared" si="13"/>
        <v>227.5</v>
      </c>
      <c r="AS29" s="104"/>
      <c r="AT29" s="99"/>
      <c r="AU29" s="107">
        <f t="shared" si="14"/>
        <v>0</v>
      </c>
      <c r="AV29" s="108">
        <f t="shared" si="15"/>
        <v>227.5</v>
      </c>
      <c r="AW29" s="111">
        <f t="shared" si="19"/>
        <v>682.5</v>
      </c>
      <c r="AX29" s="112">
        <f t="shared" si="20"/>
        <v>398.955375</v>
      </c>
      <c r="AY29" s="113">
        <f t="shared" si="21"/>
        <v>1504.6395</v>
      </c>
      <c r="AZ29" s="114">
        <v>2</v>
      </c>
      <c r="BA29" s="1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2"/>
  <sheetViews>
    <sheetView workbookViewId="0" topLeftCell="A1">
      <selection activeCell="A7" sqref="A7"/>
    </sheetView>
  </sheetViews>
  <sheetFormatPr defaultColWidth="8.88671875" defaultRowHeight="16.5"/>
  <cols>
    <col min="1" max="1" width="21.77734375" style="0" customWidth="1"/>
    <col min="2" max="2" width="0" style="0" hidden="1" customWidth="1"/>
    <col min="3" max="3" width="4.77734375" style="0" customWidth="1"/>
    <col min="4" max="4" width="0" style="0" hidden="1" customWidth="1"/>
    <col min="5" max="5" width="7.3359375" style="0" customWidth="1"/>
    <col min="6" max="7" width="0" style="0" hidden="1" customWidth="1"/>
    <col min="8" max="8" width="5.3359375" style="0" customWidth="1"/>
    <col min="9" max="9" width="6.21484375" style="0" customWidth="1"/>
    <col min="10" max="22" width="0" style="0" hidden="1" customWidth="1"/>
    <col min="23" max="23" width="6.6640625" style="0" customWidth="1"/>
    <col min="24" max="24" width="2.10546875" style="0" customWidth="1"/>
    <col min="25" max="25" width="6.3359375" style="0" customWidth="1"/>
    <col min="26" max="26" width="5.5546875" style="0" customWidth="1"/>
    <col min="27" max="27" width="1.88671875" style="0" customWidth="1"/>
    <col min="28" max="28" width="5.77734375" style="0" customWidth="1"/>
    <col min="29" max="29" width="6.3359375" style="0" customWidth="1"/>
    <col min="30" max="30" width="1.66796875" style="0" customWidth="1"/>
    <col min="31" max="31" width="5.88671875" style="0" customWidth="1"/>
    <col min="32" max="32" width="5.10546875" style="0" customWidth="1"/>
    <col min="33" max="33" width="2.5546875" style="0" customWidth="1"/>
    <col min="34" max="34" width="3.99609375" style="0" customWidth="1"/>
    <col min="35" max="35" width="6.4453125" style="0" customWidth="1"/>
    <col min="36" max="36" width="5.4453125" style="0" hidden="1" customWidth="1"/>
    <col min="37" max="49" width="0" style="0" hidden="1" customWidth="1"/>
    <col min="50" max="50" width="7.21484375" style="0" customWidth="1"/>
    <col min="51" max="51" width="6.4453125" style="0" customWidth="1"/>
    <col min="52" max="52" width="6.3359375" style="0" customWidth="1"/>
    <col min="53" max="53" width="4.88671875" style="0" customWidth="1"/>
  </cols>
  <sheetData>
    <row r="1" spans="1:53" ht="61.5" customHeight="1">
      <c r="A1" s="16" t="s">
        <v>2</v>
      </c>
      <c r="B1" s="17" t="s">
        <v>0</v>
      </c>
      <c r="C1" s="2" t="s">
        <v>3</v>
      </c>
      <c r="D1" s="15" t="s">
        <v>4</v>
      </c>
      <c r="E1" s="2" t="s">
        <v>31</v>
      </c>
      <c r="F1" s="11" t="s">
        <v>1</v>
      </c>
      <c r="G1" s="12" t="s">
        <v>30</v>
      </c>
      <c r="H1" s="3" t="s">
        <v>5</v>
      </c>
      <c r="I1" s="4" t="s">
        <v>6</v>
      </c>
      <c r="J1" s="5" t="s">
        <v>7</v>
      </c>
      <c r="K1" s="2" t="s">
        <v>8</v>
      </c>
      <c r="L1" s="6" t="s">
        <v>9</v>
      </c>
      <c r="M1" s="3" t="s">
        <v>10</v>
      </c>
      <c r="N1" s="2" t="s">
        <v>8</v>
      </c>
      <c r="O1" s="6" t="s">
        <v>9</v>
      </c>
      <c r="P1" s="2" t="s">
        <v>11</v>
      </c>
      <c r="Q1" s="2" t="s">
        <v>8</v>
      </c>
      <c r="R1" s="6" t="s">
        <v>9</v>
      </c>
      <c r="S1" s="2" t="s">
        <v>12</v>
      </c>
      <c r="T1" s="2" t="s">
        <v>8</v>
      </c>
      <c r="U1" s="6" t="s">
        <v>9</v>
      </c>
      <c r="V1" s="7" t="s">
        <v>13</v>
      </c>
      <c r="W1" s="5" t="s">
        <v>14</v>
      </c>
      <c r="X1" s="2" t="s">
        <v>8</v>
      </c>
      <c r="Y1" s="6" t="s">
        <v>9</v>
      </c>
      <c r="Z1" s="2" t="s">
        <v>15</v>
      </c>
      <c r="AA1" s="2" t="s">
        <v>8</v>
      </c>
      <c r="AB1" s="6" t="s">
        <v>9</v>
      </c>
      <c r="AC1" s="2" t="s">
        <v>16</v>
      </c>
      <c r="AD1" s="2" t="s">
        <v>8</v>
      </c>
      <c r="AE1" s="6" t="s">
        <v>9</v>
      </c>
      <c r="AF1" s="2" t="s">
        <v>17</v>
      </c>
      <c r="AG1" s="2" t="s">
        <v>8</v>
      </c>
      <c r="AH1" s="6" t="s">
        <v>9</v>
      </c>
      <c r="AI1" s="13" t="s">
        <v>18</v>
      </c>
      <c r="AJ1" s="14" t="s">
        <v>19</v>
      </c>
      <c r="AK1" s="2" t="s">
        <v>20</v>
      </c>
      <c r="AL1" s="2" t="s">
        <v>8</v>
      </c>
      <c r="AM1" s="6" t="s">
        <v>9</v>
      </c>
      <c r="AN1" s="2" t="s">
        <v>21</v>
      </c>
      <c r="AO1" s="2" t="s">
        <v>8</v>
      </c>
      <c r="AP1" s="6" t="s">
        <v>9</v>
      </c>
      <c r="AQ1" s="2" t="s">
        <v>22</v>
      </c>
      <c r="AR1" s="2" t="s">
        <v>8</v>
      </c>
      <c r="AS1" s="6" t="s">
        <v>9</v>
      </c>
      <c r="AT1" s="2" t="s">
        <v>23</v>
      </c>
      <c r="AU1" s="2" t="s">
        <v>8</v>
      </c>
      <c r="AV1" s="6" t="s">
        <v>9</v>
      </c>
      <c r="AW1" s="7" t="s">
        <v>24</v>
      </c>
      <c r="AX1" s="8" t="s">
        <v>25</v>
      </c>
      <c r="AY1" s="9" t="s">
        <v>26</v>
      </c>
      <c r="AZ1" s="10" t="s">
        <v>27</v>
      </c>
      <c r="BA1" s="6" t="s">
        <v>28</v>
      </c>
    </row>
    <row r="2" spans="1:53" s="49" customFormat="1" ht="16.5">
      <c r="A2" s="20" t="s">
        <v>44</v>
      </c>
      <c r="B2" s="119">
        <v>30431</v>
      </c>
      <c r="C2" s="20">
        <v>23</v>
      </c>
      <c r="D2" s="20"/>
      <c r="E2" s="20" t="s">
        <v>146</v>
      </c>
      <c r="F2" s="36">
        <v>0.71885</v>
      </c>
      <c r="G2" s="37">
        <v>1</v>
      </c>
      <c r="H2" s="38">
        <v>70.9</v>
      </c>
      <c r="I2" s="39">
        <v>165</v>
      </c>
      <c r="J2" s="40"/>
      <c r="K2" s="20"/>
      <c r="L2" s="41">
        <f aca="true" t="shared" si="0" ref="L2:L12">IF(K2&gt;0,0,J2)</f>
        <v>0</v>
      </c>
      <c r="M2" s="38"/>
      <c r="N2" s="20"/>
      <c r="O2" s="41">
        <f aca="true" t="shared" si="1" ref="O2:O12">IF(N2&gt;0,0,M2)</f>
        <v>0</v>
      </c>
      <c r="P2" s="38"/>
      <c r="Q2" s="20"/>
      <c r="R2" s="41">
        <f aca="true" t="shared" si="2" ref="R2:R12">IF(Q2&gt;0,0,P2)</f>
        <v>0</v>
      </c>
      <c r="S2" s="38"/>
      <c r="T2" s="20"/>
      <c r="U2" s="41">
        <f aca="true" t="shared" si="3" ref="U2:U12">IF(T2&gt;0,0,S2)</f>
        <v>0</v>
      </c>
      <c r="V2" s="42">
        <f aca="true" t="shared" si="4" ref="V2:V12">IF(COUNT(K2,N2)&gt;2,"out",MAX(L2,O2,R2))</f>
        <v>0</v>
      </c>
      <c r="W2" s="40">
        <v>182.5</v>
      </c>
      <c r="X2" s="20" t="s">
        <v>43</v>
      </c>
      <c r="Y2" s="41">
        <f aca="true" t="shared" si="5" ref="Y2:Y12">IF(X2&gt;0,0,W2)</f>
        <v>0</v>
      </c>
      <c r="Z2" s="38">
        <v>182.5</v>
      </c>
      <c r="AA2" s="20"/>
      <c r="AB2" s="41">
        <f aca="true" t="shared" si="6" ref="AB2:AB12">IF(AA2&gt;0,0,Z2)</f>
        <v>182.5</v>
      </c>
      <c r="AC2" s="38">
        <v>207.5</v>
      </c>
      <c r="AD2" s="20" t="s">
        <v>43</v>
      </c>
      <c r="AE2" s="41">
        <f aca="true" t="shared" si="7" ref="AE2:AE12">IF(AD2&gt;0,0,AC2)</f>
        <v>0</v>
      </c>
      <c r="AF2" s="38"/>
      <c r="AG2" s="20"/>
      <c r="AH2" s="41">
        <f aca="true" t="shared" si="8" ref="AH2:AH12">IF(AG2&gt;0,0,AF2)</f>
        <v>0</v>
      </c>
      <c r="AI2" s="43">
        <f aca="true" t="shared" si="9" ref="AI2:AI12">MAX(Y2,AB2,AE2)</f>
        <v>182.5</v>
      </c>
      <c r="AJ2" s="44">
        <f aca="true" t="shared" si="10" ref="AJ2:AJ12">V2+AI2</f>
        <v>182.5</v>
      </c>
      <c r="AK2" s="38"/>
      <c r="AL2" s="20"/>
      <c r="AM2" s="41">
        <f aca="true" t="shared" si="11" ref="AM2:AM12">IF(AL2&gt;0,0,AK2)</f>
        <v>0</v>
      </c>
      <c r="AN2" s="38"/>
      <c r="AO2" s="20"/>
      <c r="AP2" s="41">
        <f aca="true" t="shared" si="12" ref="AP2:AP12">IF(AO2&gt;0,0,AN2)</f>
        <v>0</v>
      </c>
      <c r="AQ2" s="38"/>
      <c r="AR2" s="20"/>
      <c r="AS2" s="41">
        <f aca="true" t="shared" si="13" ref="AS2:AS12">IF(AR2&gt;0,0,AQ2)</f>
        <v>0</v>
      </c>
      <c r="AT2" s="38"/>
      <c r="AU2" s="20"/>
      <c r="AV2" s="41">
        <f aca="true" t="shared" si="14" ref="AV2:AV12">IF(AU2&gt;0,0,AT2)</f>
        <v>0</v>
      </c>
      <c r="AW2" s="42">
        <f aca="true" t="shared" si="15" ref="AW2:AW12">MAX(AM2,AP2,AS2)</f>
        <v>0</v>
      </c>
      <c r="AX2" s="45">
        <f aca="true" t="shared" si="16" ref="AX2:AX12">(AW2+AI2+V2)</f>
        <v>182.5</v>
      </c>
      <c r="AY2" s="46">
        <f aca="true" t="shared" si="17" ref="AY2:AY12">(F2*G2*AX2)</f>
        <v>131.190125</v>
      </c>
      <c r="AZ2" s="47">
        <f aca="true" t="shared" si="18" ref="AZ2:AZ12">(AX2*2.2046)</f>
        <v>402.33950000000004</v>
      </c>
      <c r="BA2" s="48">
        <v>1</v>
      </c>
    </row>
    <row r="3" spans="1:53" s="49" customFormat="1" ht="16.5">
      <c r="A3" s="20" t="s">
        <v>147</v>
      </c>
      <c r="B3" s="119">
        <v>30892</v>
      </c>
      <c r="C3" s="20">
        <v>22</v>
      </c>
      <c r="D3" s="20"/>
      <c r="E3" s="20" t="s">
        <v>146</v>
      </c>
      <c r="F3" s="36">
        <v>0.65235</v>
      </c>
      <c r="G3" s="37">
        <v>1</v>
      </c>
      <c r="H3" s="38">
        <v>81</v>
      </c>
      <c r="I3" s="39">
        <v>181</v>
      </c>
      <c r="J3" s="40"/>
      <c r="K3" s="20"/>
      <c r="L3" s="41">
        <f t="shared" si="0"/>
        <v>0</v>
      </c>
      <c r="M3" s="38"/>
      <c r="N3" s="20"/>
      <c r="O3" s="41">
        <f t="shared" si="1"/>
        <v>0</v>
      </c>
      <c r="P3" s="38"/>
      <c r="Q3" s="20"/>
      <c r="R3" s="41">
        <f t="shared" si="2"/>
        <v>0</v>
      </c>
      <c r="S3" s="38"/>
      <c r="T3" s="20"/>
      <c r="U3" s="41">
        <f t="shared" si="3"/>
        <v>0</v>
      </c>
      <c r="V3" s="42">
        <f t="shared" si="4"/>
        <v>0</v>
      </c>
      <c r="W3" s="40">
        <v>177.5</v>
      </c>
      <c r="X3" s="20"/>
      <c r="Y3" s="41">
        <f t="shared" si="5"/>
        <v>177.5</v>
      </c>
      <c r="Z3" s="38">
        <v>185</v>
      </c>
      <c r="AA3" s="20" t="s">
        <v>43</v>
      </c>
      <c r="AB3" s="41">
        <f t="shared" si="6"/>
        <v>0</v>
      </c>
      <c r="AC3" s="38">
        <v>185</v>
      </c>
      <c r="AD3" s="20"/>
      <c r="AE3" s="41">
        <f t="shared" si="7"/>
        <v>185</v>
      </c>
      <c r="AF3" s="38"/>
      <c r="AG3" s="20"/>
      <c r="AH3" s="41">
        <f t="shared" si="8"/>
        <v>0</v>
      </c>
      <c r="AI3" s="43">
        <f t="shared" si="9"/>
        <v>185</v>
      </c>
      <c r="AJ3" s="44">
        <f t="shared" si="10"/>
        <v>185</v>
      </c>
      <c r="AK3" s="38"/>
      <c r="AL3" s="20"/>
      <c r="AM3" s="41">
        <f t="shared" si="11"/>
        <v>0</v>
      </c>
      <c r="AN3" s="38"/>
      <c r="AO3" s="20"/>
      <c r="AP3" s="41">
        <f t="shared" si="12"/>
        <v>0</v>
      </c>
      <c r="AQ3" s="38"/>
      <c r="AR3" s="20"/>
      <c r="AS3" s="41">
        <f t="shared" si="13"/>
        <v>0</v>
      </c>
      <c r="AT3" s="38"/>
      <c r="AU3" s="20"/>
      <c r="AV3" s="41">
        <f t="shared" si="14"/>
        <v>0</v>
      </c>
      <c r="AW3" s="42">
        <f t="shared" si="15"/>
        <v>0</v>
      </c>
      <c r="AX3" s="45">
        <f t="shared" si="16"/>
        <v>185</v>
      </c>
      <c r="AY3" s="46">
        <f t="shared" si="17"/>
        <v>120.68475</v>
      </c>
      <c r="AZ3" s="47">
        <f t="shared" si="18"/>
        <v>407.851</v>
      </c>
      <c r="BA3" s="48">
        <v>1</v>
      </c>
    </row>
    <row r="4" spans="1:53" s="49" customFormat="1" ht="16.5">
      <c r="A4" s="20" t="s">
        <v>148</v>
      </c>
      <c r="B4" s="119">
        <v>30892</v>
      </c>
      <c r="C4" s="20">
        <v>22</v>
      </c>
      <c r="D4" s="20"/>
      <c r="E4" s="20" t="s">
        <v>146</v>
      </c>
      <c r="F4" s="36">
        <v>0.6446</v>
      </c>
      <c r="G4" s="37">
        <v>1</v>
      </c>
      <c r="H4" s="50">
        <v>82.5</v>
      </c>
      <c r="I4" s="51">
        <v>181</v>
      </c>
      <c r="J4" s="40"/>
      <c r="K4" s="20"/>
      <c r="L4" s="41">
        <f t="shared" si="0"/>
        <v>0</v>
      </c>
      <c r="M4" s="38"/>
      <c r="N4" s="20"/>
      <c r="O4" s="41">
        <f t="shared" si="1"/>
        <v>0</v>
      </c>
      <c r="P4" s="38"/>
      <c r="Q4" s="20"/>
      <c r="R4" s="41">
        <f t="shared" si="2"/>
        <v>0</v>
      </c>
      <c r="S4" s="38"/>
      <c r="T4" s="20"/>
      <c r="U4" s="41">
        <f t="shared" si="3"/>
        <v>0</v>
      </c>
      <c r="V4" s="42">
        <f t="shared" si="4"/>
        <v>0</v>
      </c>
      <c r="W4" s="40">
        <v>177.5</v>
      </c>
      <c r="X4" s="20"/>
      <c r="Y4" s="41">
        <f t="shared" si="5"/>
        <v>177.5</v>
      </c>
      <c r="Z4" s="38">
        <v>190</v>
      </c>
      <c r="AA4" s="20" t="s">
        <v>43</v>
      </c>
      <c r="AB4" s="41">
        <f t="shared" si="6"/>
        <v>0</v>
      </c>
      <c r="AC4" s="38">
        <v>187.5</v>
      </c>
      <c r="AD4" s="20" t="s">
        <v>43</v>
      </c>
      <c r="AE4" s="41">
        <f t="shared" si="7"/>
        <v>0</v>
      </c>
      <c r="AF4" s="38"/>
      <c r="AG4" s="20"/>
      <c r="AH4" s="41">
        <f t="shared" si="8"/>
        <v>0</v>
      </c>
      <c r="AI4" s="43">
        <f t="shared" si="9"/>
        <v>177.5</v>
      </c>
      <c r="AJ4" s="44">
        <f t="shared" si="10"/>
        <v>177.5</v>
      </c>
      <c r="AK4" s="38"/>
      <c r="AL4" s="20"/>
      <c r="AM4" s="41">
        <f t="shared" si="11"/>
        <v>0</v>
      </c>
      <c r="AN4" s="38"/>
      <c r="AO4" s="20"/>
      <c r="AP4" s="41">
        <f t="shared" si="12"/>
        <v>0</v>
      </c>
      <c r="AQ4" s="38"/>
      <c r="AR4" s="20"/>
      <c r="AS4" s="41">
        <f t="shared" si="13"/>
        <v>0</v>
      </c>
      <c r="AT4" s="38"/>
      <c r="AU4" s="20"/>
      <c r="AV4" s="41">
        <f t="shared" si="14"/>
        <v>0</v>
      </c>
      <c r="AW4" s="42">
        <f t="shared" si="15"/>
        <v>0</v>
      </c>
      <c r="AX4" s="45">
        <f t="shared" si="16"/>
        <v>177.5</v>
      </c>
      <c r="AY4" s="46">
        <f t="shared" si="17"/>
        <v>114.41649999999998</v>
      </c>
      <c r="AZ4" s="47">
        <f t="shared" si="18"/>
        <v>391.3165</v>
      </c>
      <c r="BA4" s="48">
        <v>2</v>
      </c>
    </row>
    <row r="5" spans="1:53" s="49" customFormat="1" ht="16.5">
      <c r="A5" s="20" t="s">
        <v>149</v>
      </c>
      <c r="B5" s="119">
        <v>29168</v>
      </c>
      <c r="C5" s="20">
        <v>27</v>
      </c>
      <c r="D5" s="20"/>
      <c r="E5" s="20" t="s">
        <v>150</v>
      </c>
      <c r="F5" s="36">
        <v>0.6529</v>
      </c>
      <c r="G5" s="37">
        <v>1</v>
      </c>
      <c r="H5" s="38">
        <v>80.9</v>
      </c>
      <c r="I5" s="39">
        <v>181</v>
      </c>
      <c r="J5" s="40"/>
      <c r="K5" s="20"/>
      <c r="L5" s="41">
        <f t="shared" si="0"/>
        <v>0</v>
      </c>
      <c r="M5" s="38"/>
      <c r="N5" s="20"/>
      <c r="O5" s="41">
        <f t="shared" si="1"/>
        <v>0</v>
      </c>
      <c r="P5" s="38"/>
      <c r="Q5" s="20"/>
      <c r="R5" s="41">
        <f t="shared" si="2"/>
        <v>0</v>
      </c>
      <c r="S5" s="38"/>
      <c r="T5" s="20"/>
      <c r="U5" s="41">
        <f t="shared" si="3"/>
        <v>0</v>
      </c>
      <c r="V5" s="42">
        <f t="shared" si="4"/>
        <v>0</v>
      </c>
      <c r="W5" s="40">
        <v>200</v>
      </c>
      <c r="X5" s="20"/>
      <c r="Y5" s="41">
        <f t="shared" si="5"/>
        <v>200</v>
      </c>
      <c r="Z5" s="38">
        <v>210</v>
      </c>
      <c r="AA5" s="20" t="s">
        <v>43</v>
      </c>
      <c r="AB5" s="41">
        <f t="shared" si="6"/>
        <v>0</v>
      </c>
      <c r="AC5" s="38">
        <v>210</v>
      </c>
      <c r="AD5" s="20"/>
      <c r="AE5" s="41">
        <f t="shared" si="7"/>
        <v>210</v>
      </c>
      <c r="AF5" s="38"/>
      <c r="AG5" s="20"/>
      <c r="AH5" s="41">
        <f t="shared" si="8"/>
        <v>0</v>
      </c>
      <c r="AI5" s="43">
        <f t="shared" si="9"/>
        <v>210</v>
      </c>
      <c r="AJ5" s="44">
        <f t="shared" si="10"/>
        <v>210</v>
      </c>
      <c r="AK5" s="38"/>
      <c r="AL5" s="20"/>
      <c r="AM5" s="41">
        <f t="shared" si="11"/>
        <v>0</v>
      </c>
      <c r="AN5" s="38"/>
      <c r="AO5" s="20"/>
      <c r="AP5" s="41">
        <f t="shared" si="12"/>
        <v>0</v>
      </c>
      <c r="AQ5" s="38"/>
      <c r="AR5" s="20"/>
      <c r="AS5" s="41">
        <f t="shared" si="13"/>
        <v>0</v>
      </c>
      <c r="AT5" s="38"/>
      <c r="AU5" s="20"/>
      <c r="AV5" s="41">
        <f t="shared" si="14"/>
        <v>0</v>
      </c>
      <c r="AW5" s="42">
        <f t="shared" si="15"/>
        <v>0</v>
      </c>
      <c r="AX5" s="45">
        <f t="shared" si="16"/>
        <v>210</v>
      </c>
      <c r="AY5" s="46">
        <f t="shared" si="17"/>
        <v>137.109</v>
      </c>
      <c r="AZ5" s="47">
        <f t="shared" si="18"/>
        <v>462.966</v>
      </c>
      <c r="BA5" s="48">
        <v>1</v>
      </c>
    </row>
    <row r="6" spans="1:53" s="49" customFormat="1" ht="16.5">
      <c r="A6" s="20" t="s">
        <v>49</v>
      </c>
      <c r="B6" s="119">
        <v>21168</v>
      </c>
      <c r="C6" s="20">
        <v>52</v>
      </c>
      <c r="D6" s="20"/>
      <c r="E6" s="20" t="s">
        <v>153</v>
      </c>
      <c r="F6" s="36">
        <v>0.5632</v>
      </c>
      <c r="G6" s="37">
        <v>1</v>
      </c>
      <c r="H6" s="38">
        <v>109.5</v>
      </c>
      <c r="I6" s="39">
        <v>242</v>
      </c>
      <c r="J6" s="38"/>
      <c r="K6" s="20"/>
      <c r="L6" s="41">
        <f t="shared" si="0"/>
        <v>0</v>
      </c>
      <c r="M6" s="38"/>
      <c r="N6" s="20"/>
      <c r="O6" s="41">
        <f t="shared" si="1"/>
        <v>0</v>
      </c>
      <c r="P6" s="38"/>
      <c r="Q6" s="20"/>
      <c r="R6" s="41">
        <f t="shared" si="2"/>
        <v>0</v>
      </c>
      <c r="S6" s="38"/>
      <c r="T6" s="20"/>
      <c r="U6" s="41">
        <f t="shared" si="3"/>
        <v>0</v>
      </c>
      <c r="V6" s="42">
        <f t="shared" si="4"/>
        <v>0</v>
      </c>
      <c r="W6" s="40">
        <v>215</v>
      </c>
      <c r="X6" s="20"/>
      <c r="Y6" s="41">
        <f t="shared" si="5"/>
        <v>215</v>
      </c>
      <c r="Z6" s="38">
        <v>235</v>
      </c>
      <c r="AA6" s="20"/>
      <c r="AB6" s="41">
        <f t="shared" si="6"/>
        <v>235</v>
      </c>
      <c r="AC6" s="38">
        <v>242.5</v>
      </c>
      <c r="AD6" s="20" t="s">
        <v>43</v>
      </c>
      <c r="AE6" s="41">
        <f t="shared" si="7"/>
        <v>0</v>
      </c>
      <c r="AF6" s="38"/>
      <c r="AG6" s="20"/>
      <c r="AH6" s="41">
        <f t="shared" si="8"/>
        <v>0</v>
      </c>
      <c r="AI6" s="43">
        <f t="shared" si="9"/>
        <v>235</v>
      </c>
      <c r="AJ6" s="44">
        <f t="shared" si="10"/>
        <v>235</v>
      </c>
      <c r="AK6" s="38"/>
      <c r="AL6" s="20"/>
      <c r="AM6" s="41">
        <f t="shared" si="11"/>
        <v>0</v>
      </c>
      <c r="AN6" s="38"/>
      <c r="AO6" s="20"/>
      <c r="AP6" s="41">
        <f t="shared" si="12"/>
        <v>0</v>
      </c>
      <c r="AQ6" s="38"/>
      <c r="AR6" s="20"/>
      <c r="AS6" s="41">
        <f t="shared" si="13"/>
        <v>0</v>
      </c>
      <c r="AT6" s="38"/>
      <c r="AU6" s="20"/>
      <c r="AV6" s="41">
        <f t="shared" si="14"/>
        <v>0</v>
      </c>
      <c r="AW6" s="42">
        <f t="shared" si="15"/>
        <v>0</v>
      </c>
      <c r="AX6" s="45">
        <f t="shared" si="16"/>
        <v>235</v>
      </c>
      <c r="AY6" s="46">
        <f t="shared" si="17"/>
        <v>132.352</v>
      </c>
      <c r="AZ6" s="47">
        <f t="shared" si="18"/>
        <v>518.081</v>
      </c>
      <c r="BA6" s="48">
        <v>1</v>
      </c>
    </row>
    <row r="7" spans="1:53" s="49" customFormat="1" ht="17.25" customHeight="1">
      <c r="A7" s="20" t="s">
        <v>151</v>
      </c>
      <c r="B7" s="119">
        <v>25987</v>
      </c>
      <c r="C7" s="20">
        <v>36</v>
      </c>
      <c r="D7" s="20"/>
      <c r="E7" s="20" t="s">
        <v>150</v>
      </c>
      <c r="F7" s="36">
        <v>0.580354</v>
      </c>
      <c r="G7" s="37">
        <v>1</v>
      </c>
      <c r="H7" s="38">
        <v>100.4</v>
      </c>
      <c r="I7" s="39">
        <v>242</v>
      </c>
      <c r="J7" s="38"/>
      <c r="K7" s="20"/>
      <c r="L7" s="41">
        <f t="shared" si="0"/>
        <v>0</v>
      </c>
      <c r="M7" s="38"/>
      <c r="N7" s="20"/>
      <c r="O7" s="41">
        <f t="shared" si="1"/>
        <v>0</v>
      </c>
      <c r="P7" s="38"/>
      <c r="Q7" s="20"/>
      <c r="R7" s="41">
        <f t="shared" si="2"/>
        <v>0</v>
      </c>
      <c r="S7" s="38"/>
      <c r="T7" s="20"/>
      <c r="U7" s="41">
        <f t="shared" si="3"/>
        <v>0</v>
      </c>
      <c r="V7" s="42">
        <f t="shared" si="4"/>
        <v>0</v>
      </c>
      <c r="W7" s="40">
        <v>227.5</v>
      </c>
      <c r="X7" s="20"/>
      <c r="Y7" s="41">
        <f t="shared" si="5"/>
        <v>227.5</v>
      </c>
      <c r="Z7" s="38">
        <v>230</v>
      </c>
      <c r="AA7" s="20" t="s">
        <v>43</v>
      </c>
      <c r="AB7" s="41">
        <f t="shared" si="6"/>
        <v>0</v>
      </c>
      <c r="AC7" s="38">
        <v>230</v>
      </c>
      <c r="AD7" s="20" t="s">
        <v>43</v>
      </c>
      <c r="AE7" s="41">
        <f t="shared" si="7"/>
        <v>0</v>
      </c>
      <c r="AF7" s="38"/>
      <c r="AG7" s="20"/>
      <c r="AH7" s="41">
        <f t="shared" si="8"/>
        <v>0</v>
      </c>
      <c r="AI7" s="43">
        <f t="shared" si="9"/>
        <v>227.5</v>
      </c>
      <c r="AJ7" s="44">
        <f t="shared" si="10"/>
        <v>227.5</v>
      </c>
      <c r="AK7" s="38"/>
      <c r="AL7" s="20"/>
      <c r="AM7" s="41">
        <f t="shared" si="11"/>
        <v>0</v>
      </c>
      <c r="AN7" s="38"/>
      <c r="AO7" s="20"/>
      <c r="AP7" s="41">
        <f t="shared" si="12"/>
        <v>0</v>
      </c>
      <c r="AQ7" s="38"/>
      <c r="AR7" s="20"/>
      <c r="AS7" s="41">
        <f t="shared" si="13"/>
        <v>0</v>
      </c>
      <c r="AT7" s="38"/>
      <c r="AU7" s="20"/>
      <c r="AV7" s="41">
        <f t="shared" si="14"/>
        <v>0</v>
      </c>
      <c r="AW7" s="42">
        <f t="shared" si="15"/>
        <v>0</v>
      </c>
      <c r="AX7" s="45">
        <f t="shared" si="16"/>
        <v>227.5</v>
      </c>
      <c r="AY7" s="46">
        <f t="shared" si="17"/>
        <v>132.03053500000001</v>
      </c>
      <c r="AZ7" s="47">
        <f t="shared" si="18"/>
        <v>501.54650000000004</v>
      </c>
      <c r="BA7" s="48">
        <v>2</v>
      </c>
    </row>
    <row r="8" spans="1:53" s="49" customFormat="1" ht="16.5">
      <c r="A8" s="20" t="s">
        <v>48</v>
      </c>
      <c r="B8" s="119">
        <v>23376</v>
      </c>
      <c r="C8" s="20">
        <v>43</v>
      </c>
      <c r="D8" s="20"/>
      <c r="E8" s="20" t="s">
        <v>153</v>
      </c>
      <c r="F8" s="36">
        <v>0.5546</v>
      </c>
      <c r="G8" s="37">
        <v>1</v>
      </c>
      <c r="H8" s="38">
        <v>116.5</v>
      </c>
      <c r="I8" s="39">
        <v>275</v>
      </c>
      <c r="J8" s="38"/>
      <c r="K8" s="20"/>
      <c r="L8" s="41">
        <f t="shared" si="0"/>
        <v>0</v>
      </c>
      <c r="M8" s="38"/>
      <c r="N8" s="20"/>
      <c r="O8" s="41">
        <f t="shared" si="1"/>
        <v>0</v>
      </c>
      <c r="P8" s="38"/>
      <c r="Q8" s="20"/>
      <c r="R8" s="41">
        <f t="shared" si="2"/>
        <v>0</v>
      </c>
      <c r="S8" s="38"/>
      <c r="T8" s="20"/>
      <c r="U8" s="41">
        <f t="shared" si="3"/>
        <v>0</v>
      </c>
      <c r="V8" s="42">
        <f t="shared" si="4"/>
        <v>0</v>
      </c>
      <c r="W8" s="40">
        <v>242.5</v>
      </c>
      <c r="X8" s="20"/>
      <c r="Y8" s="41">
        <f t="shared" si="5"/>
        <v>242.5</v>
      </c>
      <c r="Z8" s="38">
        <v>262.5</v>
      </c>
      <c r="AA8" s="20"/>
      <c r="AB8" s="41">
        <f t="shared" si="6"/>
        <v>262.5</v>
      </c>
      <c r="AC8" s="38">
        <v>272.5</v>
      </c>
      <c r="AD8" s="20" t="s">
        <v>43</v>
      </c>
      <c r="AE8" s="41">
        <f t="shared" si="7"/>
        <v>0</v>
      </c>
      <c r="AF8" s="38"/>
      <c r="AG8" s="20"/>
      <c r="AH8" s="41">
        <f t="shared" si="8"/>
        <v>0</v>
      </c>
      <c r="AI8" s="43">
        <f t="shared" si="9"/>
        <v>262.5</v>
      </c>
      <c r="AJ8" s="44">
        <f t="shared" si="10"/>
        <v>262.5</v>
      </c>
      <c r="AK8" s="38"/>
      <c r="AL8" s="20"/>
      <c r="AM8" s="41">
        <f t="shared" si="11"/>
        <v>0</v>
      </c>
      <c r="AN8" s="38"/>
      <c r="AO8" s="20"/>
      <c r="AP8" s="41">
        <f t="shared" si="12"/>
        <v>0</v>
      </c>
      <c r="AQ8" s="38"/>
      <c r="AR8" s="20"/>
      <c r="AS8" s="41">
        <f t="shared" si="13"/>
        <v>0</v>
      </c>
      <c r="AT8" s="38"/>
      <c r="AU8" s="20"/>
      <c r="AV8" s="41">
        <f t="shared" si="14"/>
        <v>0</v>
      </c>
      <c r="AW8" s="42">
        <f t="shared" si="15"/>
        <v>0</v>
      </c>
      <c r="AX8" s="45">
        <f t="shared" si="16"/>
        <v>262.5</v>
      </c>
      <c r="AY8" s="46">
        <f t="shared" si="17"/>
        <v>145.58249999999998</v>
      </c>
      <c r="AZ8" s="47">
        <f t="shared" si="18"/>
        <v>578.7075</v>
      </c>
      <c r="BA8" s="48">
        <v>1</v>
      </c>
    </row>
    <row r="9" spans="1:53" s="49" customFormat="1" ht="16.5">
      <c r="A9" s="20" t="s">
        <v>152</v>
      </c>
      <c r="B9" s="119">
        <v>39</v>
      </c>
      <c r="C9" s="20">
        <v>39</v>
      </c>
      <c r="D9" s="20"/>
      <c r="E9" s="20" t="s">
        <v>150</v>
      </c>
      <c r="F9" s="36">
        <v>0.513775</v>
      </c>
      <c r="G9" s="37">
        <v>1</v>
      </c>
      <c r="H9" s="38">
        <v>163</v>
      </c>
      <c r="I9" s="39" t="s">
        <v>104</v>
      </c>
      <c r="J9" s="38"/>
      <c r="K9" s="20"/>
      <c r="L9" s="41">
        <f t="shared" si="0"/>
        <v>0</v>
      </c>
      <c r="M9" s="38"/>
      <c r="N9" s="20"/>
      <c r="O9" s="41">
        <f t="shared" si="1"/>
        <v>0</v>
      </c>
      <c r="P9" s="38"/>
      <c r="Q9" s="20"/>
      <c r="R9" s="41">
        <f t="shared" si="2"/>
        <v>0</v>
      </c>
      <c r="S9" s="38"/>
      <c r="T9" s="20"/>
      <c r="U9" s="41">
        <f t="shared" si="3"/>
        <v>0</v>
      </c>
      <c r="V9" s="42">
        <f t="shared" si="4"/>
        <v>0</v>
      </c>
      <c r="W9" s="40">
        <v>245</v>
      </c>
      <c r="X9" s="20"/>
      <c r="Y9" s="41">
        <f t="shared" si="5"/>
        <v>245</v>
      </c>
      <c r="Z9" s="38">
        <v>262.5</v>
      </c>
      <c r="AA9" s="20"/>
      <c r="AB9" s="41">
        <f t="shared" si="6"/>
        <v>262.5</v>
      </c>
      <c r="AC9" s="38">
        <v>272.5</v>
      </c>
      <c r="AD9" s="20"/>
      <c r="AE9" s="41">
        <f t="shared" si="7"/>
        <v>272.5</v>
      </c>
      <c r="AF9" s="38"/>
      <c r="AG9" s="20"/>
      <c r="AH9" s="41">
        <f t="shared" si="8"/>
        <v>0</v>
      </c>
      <c r="AI9" s="43">
        <f t="shared" si="9"/>
        <v>272.5</v>
      </c>
      <c r="AJ9" s="44">
        <f t="shared" si="10"/>
        <v>272.5</v>
      </c>
      <c r="AK9" s="38"/>
      <c r="AL9" s="20"/>
      <c r="AM9" s="41">
        <f t="shared" si="11"/>
        <v>0</v>
      </c>
      <c r="AN9" s="38"/>
      <c r="AO9" s="20"/>
      <c r="AP9" s="41">
        <f t="shared" si="12"/>
        <v>0</v>
      </c>
      <c r="AQ9" s="38"/>
      <c r="AR9" s="20"/>
      <c r="AS9" s="41">
        <f t="shared" si="13"/>
        <v>0</v>
      </c>
      <c r="AT9" s="38"/>
      <c r="AU9" s="20"/>
      <c r="AV9" s="41">
        <f t="shared" si="14"/>
        <v>0</v>
      </c>
      <c r="AW9" s="42">
        <f t="shared" si="15"/>
        <v>0</v>
      </c>
      <c r="AX9" s="45">
        <f t="shared" si="16"/>
        <v>272.5</v>
      </c>
      <c r="AY9" s="46">
        <f t="shared" si="17"/>
        <v>140.00368749999998</v>
      </c>
      <c r="AZ9" s="47">
        <f t="shared" si="18"/>
        <v>600.7535</v>
      </c>
      <c r="BA9" s="48">
        <v>1</v>
      </c>
    </row>
    <row r="10" spans="1:53" s="49" customFormat="1" ht="16.5">
      <c r="A10" s="20" t="s">
        <v>154</v>
      </c>
      <c r="B10" s="119">
        <v>25991</v>
      </c>
      <c r="C10" s="20">
        <v>36</v>
      </c>
      <c r="D10" s="20"/>
      <c r="E10" s="20" t="s">
        <v>78</v>
      </c>
      <c r="F10" s="36">
        <v>0.64645</v>
      </c>
      <c r="G10" s="37">
        <v>1</v>
      </c>
      <c r="H10" s="38">
        <v>82.2</v>
      </c>
      <c r="I10" s="39">
        <v>181</v>
      </c>
      <c r="J10" s="38"/>
      <c r="K10" s="20"/>
      <c r="L10" s="41">
        <f t="shared" si="0"/>
        <v>0</v>
      </c>
      <c r="M10" s="38"/>
      <c r="N10" s="20"/>
      <c r="O10" s="41">
        <f t="shared" si="1"/>
        <v>0</v>
      </c>
      <c r="P10" s="38"/>
      <c r="Q10" s="20"/>
      <c r="R10" s="41">
        <f t="shared" si="2"/>
        <v>0</v>
      </c>
      <c r="S10" s="38"/>
      <c r="T10" s="20"/>
      <c r="U10" s="41">
        <f t="shared" si="3"/>
        <v>0</v>
      </c>
      <c r="V10" s="42">
        <f t="shared" si="4"/>
        <v>0</v>
      </c>
      <c r="W10" s="40">
        <v>180</v>
      </c>
      <c r="X10" s="20"/>
      <c r="Y10" s="41">
        <f t="shared" si="5"/>
        <v>180</v>
      </c>
      <c r="Z10" s="38">
        <v>202.5</v>
      </c>
      <c r="AA10" s="20" t="s">
        <v>43</v>
      </c>
      <c r="AB10" s="41">
        <f t="shared" si="6"/>
        <v>0</v>
      </c>
      <c r="AC10" s="38">
        <v>202.5</v>
      </c>
      <c r="AD10" s="20"/>
      <c r="AE10" s="41">
        <f t="shared" si="7"/>
        <v>202.5</v>
      </c>
      <c r="AF10" s="38">
        <v>217.5</v>
      </c>
      <c r="AG10" s="20" t="s">
        <v>43</v>
      </c>
      <c r="AH10" s="41">
        <f t="shared" si="8"/>
        <v>0</v>
      </c>
      <c r="AI10" s="43">
        <f t="shared" si="9"/>
        <v>202.5</v>
      </c>
      <c r="AJ10" s="44">
        <f t="shared" si="10"/>
        <v>202.5</v>
      </c>
      <c r="AK10" s="38"/>
      <c r="AL10" s="20"/>
      <c r="AM10" s="41">
        <f t="shared" si="11"/>
        <v>0</v>
      </c>
      <c r="AN10" s="38"/>
      <c r="AO10" s="20"/>
      <c r="AP10" s="41">
        <f t="shared" si="12"/>
        <v>0</v>
      </c>
      <c r="AQ10" s="38"/>
      <c r="AR10" s="20"/>
      <c r="AS10" s="41">
        <f t="shared" si="13"/>
        <v>0</v>
      </c>
      <c r="AT10" s="38"/>
      <c r="AU10" s="20"/>
      <c r="AV10" s="41">
        <f t="shared" si="14"/>
        <v>0</v>
      </c>
      <c r="AW10" s="42">
        <f t="shared" si="15"/>
        <v>0</v>
      </c>
      <c r="AX10" s="45">
        <f t="shared" si="16"/>
        <v>202.5</v>
      </c>
      <c r="AY10" s="46">
        <f t="shared" si="17"/>
        <v>130.906125</v>
      </c>
      <c r="AZ10" s="47">
        <f t="shared" si="18"/>
        <v>446.4315</v>
      </c>
      <c r="BA10" s="48">
        <v>1</v>
      </c>
    </row>
    <row r="11" spans="1:53" s="49" customFormat="1" ht="16.5">
      <c r="A11" s="20" t="s">
        <v>151</v>
      </c>
      <c r="B11" s="119">
        <v>25987</v>
      </c>
      <c r="C11" s="20">
        <v>36</v>
      </c>
      <c r="D11" s="20"/>
      <c r="E11" s="20" t="s">
        <v>78</v>
      </c>
      <c r="F11" s="36">
        <v>0.580354</v>
      </c>
      <c r="G11" s="37">
        <v>1</v>
      </c>
      <c r="H11" s="38">
        <v>100.4</v>
      </c>
      <c r="I11" s="39">
        <v>242</v>
      </c>
      <c r="J11" s="38"/>
      <c r="K11" s="20"/>
      <c r="L11" s="41">
        <f t="shared" si="0"/>
        <v>0</v>
      </c>
      <c r="M11" s="38"/>
      <c r="N11" s="20"/>
      <c r="O11" s="41">
        <f t="shared" si="1"/>
        <v>0</v>
      </c>
      <c r="P11" s="38"/>
      <c r="Q11" s="20"/>
      <c r="R11" s="41">
        <f t="shared" si="2"/>
        <v>0</v>
      </c>
      <c r="S11" s="38"/>
      <c r="T11" s="20"/>
      <c r="U11" s="41">
        <f t="shared" si="3"/>
        <v>0</v>
      </c>
      <c r="V11" s="42">
        <f t="shared" si="4"/>
        <v>0</v>
      </c>
      <c r="W11" s="40">
        <v>227.5</v>
      </c>
      <c r="X11" s="20"/>
      <c r="Y11" s="41">
        <f t="shared" si="5"/>
        <v>227.5</v>
      </c>
      <c r="Z11" s="38">
        <v>230</v>
      </c>
      <c r="AA11" s="20" t="s">
        <v>43</v>
      </c>
      <c r="AB11" s="41">
        <f t="shared" si="6"/>
        <v>0</v>
      </c>
      <c r="AC11" s="38">
        <v>230</v>
      </c>
      <c r="AD11" s="20" t="s">
        <v>43</v>
      </c>
      <c r="AE11" s="41">
        <f t="shared" si="7"/>
        <v>0</v>
      </c>
      <c r="AF11" s="38"/>
      <c r="AG11" s="20"/>
      <c r="AH11" s="41">
        <f t="shared" si="8"/>
        <v>0</v>
      </c>
      <c r="AI11" s="43">
        <f t="shared" si="9"/>
        <v>227.5</v>
      </c>
      <c r="AJ11" s="44">
        <f t="shared" si="10"/>
        <v>227.5</v>
      </c>
      <c r="AK11" s="38"/>
      <c r="AL11" s="20"/>
      <c r="AM11" s="41">
        <f t="shared" si="11"/>
        <v>0</v>
      </c>
      <c r="AN11" s="38"/>
      <c r="AO11" s="20"/>
      <c r="AP11" s="41">
        <f t="shared" si="12"/>
        <v>0</v>
      </c>
      <c r="AQ11" s="38"/>
      <c r="AR11" s="20"/>
      <c r="AS11" s="41">
        <f t="shared" si="13"/>
        <v>0</v>
      </c>
      <c r="AT11" s="38"/>
      <c r="AU11" s="20"/>
      <c r="AV11" s="41">
        <f t="shared" si="14"/>
        <v>0</v>
      </c>
      <c r="AW11" s="42">
        <f t="shared" si="15"/>
        <v>0</v>
      </c>
      <c r="AX11" s="45">
        <f t="shared" si="16"/>
        <v>227.5</v>
      </c>
      <c r="AY11" s="46">
        <f t="shared" si="17"/>
        <v>132.03053500000001</v>
      </c>
      <c r="AZ11" s="47">
        <f t="shared" si="18"/>
        <v>501.54650000000004</v>
      </c>
      <c r="BA11" s="48">
        <v>1</v>
      </c>
    </row>
    <row r="12" spans="1:53" s="49" customFormat="1" ht="16.5">
      <c r="A12" s="20" t="s">
        <v>152</v>
      </c>
      <c r="B12" s="119">
        <v>28894</v>
      </c>
      <c r="C12" s="20">
        <v>39</v>
      </c>
      <c r="D12" s="20"/>
      <c r="E12" s="20" t="s">
        <v>78</v>
      </c>
      <c r="F12" s="36">
        <v>0.513775</v>
      </c>
      <c r="G12" s="37">
        <v>1</v>
      </c>
      <c r="H12" s="38">
        <v>163</v>
      </c>
      <c r="I12" s="39" t="s">
        <v>104</v>
      </c>
      <c r="J12" s="40"/>
      <c r="K12" s="20"/>
      <c r="L12" s="41">
        <f t="shared" si="0"/>
        <v>0</v>
      </c>
      <c r="M12" s="38"/>
      <c r="N12" s="20"/>
      <c r="O12" s="41">
        <f t="shared" si="1"/>
        <v>0</v>
      </c>
      <c r="P12" s="38"/>
      <c r="Q12" s="20"/>
      <c r="R12" s="41">
        <f t="shared" si="2"/>
        <v>0</v>
      </c>
      <c r="S12" s="38"/>
      <c r="T12" s="20"/>
      <c r="U12" s="41">
        <f t="shared" si="3"/>
        <v>0</v>
      </c>
      <c r="V12" s="42">
        <f t="shared" si="4"/>
        <v>0</v>
      </c>
      <c r="W12" s="40">
        <v>245</v>
      </c>
      <c r="X12" s="20"/>
      <c r="Y12" s="41">
        <f t="shared" si="5"/>
        <v>245</v>
      </c>
      <c r="Z12" s="38">
        <v>262.5</v>
      </c>
      <c r="AA12" s="20"/>
      <c r="AB12" s="41">
        <f t="shared" si="6"/>
        <v>262.5</v>
      </c>
      <c r="AC12" s="38">
        <v>272.5</v>
      </c>
      <c r="AD12" s="20"/>
      <c r="AE12" s="41">
        <f t="shared" si="7"/>
        <v>272.5</v>
      </c>
      <c r="AF12" s="38"/>
      <c r="AG12" s="20"/>
      <c r="AH12" s="41">
        <f t="shared" si="8"/>
        <v>0</v>
      </c>
      <c r="AI12" s="43">
        <f t="shared" si="9"/>
        <v>272.5</v>
      </c>
      <c r="AJ12" s="44">
        <f t="shared" si="10"/>
        <v>272.5</v>
      </c>
      <c r="AK12" s="38"/>
      <c r="AL12" s="20"/>
      <c r="AM12" s="41">
        <f t="shared" si="11"/>
        <v>0</v>
      </c>
      <c r="AN12" s="38"/>
      <c r="AO12" s="20"/>
      <c r="AP12" s="41">
        <f t="shared" si="12"/>
        <v>0</v>
      </c>
      <c r="AQ12" s="38"/>
      <c r="AR12" s="20"/>
      <c r="AS12" s="41">
        <f t="shared" si="13"/>
        <v>0</v>
      </c>
      <c r="AT12" s="38"/>
      <c r="AU12" s="20"/>
      <c r="AV12" s="41">
        <f t="shared" si="14"/>
        <v>0</v>
      </c>
      <c r="AW12" s="42">
        <f t="shared" si="15"/>
        <v>0</v>
      </c>
      <c r="AX12" s="45">
        <f t="shared" si="16"/>
        <v>272.5</v>
      </c>
      <c r="AY12" s="46">
        <f t="shared" si="17"/>
        <v>140.00368749999998</v>
      </c>
      <c r="AZ12" s="47">
        <f t="shared" si="18"/>
        <v>600.7535</v>
      </c>
      <c r="BA12" s="4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2007-04-21T06:01:18Z</cp:lastPrinted>
  <dcterms:created xsi:type="dcterms:W3CDTF">2002-11-02T02:56:58Z</dcterms:created>
  <dcterms:modified xsi:type="dcterms:W3CDTF">2007-05-16T15:35:08Z</dcterms:modified>
  <cp:category/>
  <cp:version/>
  <cp:contentType/>
  <cp:contentStatus/>
</cp:coreProperties>
</file>