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Full Power" sheetId="1" r:id="rId1"/>
    <sheet name="Bench Only Final" sheetId="2" r:id="rId2"/>
  </sheets>
  <definedNames>
    <definedName name="_xlnm.Print_Area" localSheetId="1">'Bench Only Final'!$A$1:$AS$25</definedName>
    <definedName name="_xlnm.Print_Area" localSheetId="0">'Full Power'!$A$1:$AS$44</definedName>
    <definedName name="_xlnm.Print_Titles" localSheetId="1">'Bench Only Final'!$A:$H,'Bench Only Final'!$1:$1</definedName>
    <definedName name="_xlnm.Print_Titles" localSheetId="0">'Full Power'!$A:$G,'Full Power'!$1:$1</definedName>
    <definedName name="Z_6FB3CCCC_B7B8_4A43_9951_24B5FAF2CEAA_.wvu.PrintArea" localSheetId="1" hidden="1">'Bench Only Final'!$A$1:$AS$13</definedName>
    <definedName name="Z_6FB3CCCC_B7B8_4A43_9951_24B5FAF2CEAA_.wvu.PrintArea" localSheetId="0" hidden="1">'Full Power'!$A$1:$AS$42</definedName>
    <definedName name="Z_6FB3CCCC_B7B8_4A43_9951_24B5FAF2CEAA_.wvu.PrintTitles" localSheetId="1" hidden="1">'Bench Only Final'!$A:$H,'Bench Only Final'!$1:$1</definedName>
    <definedName name="Z_6FB3CCCC_B7B8_4A43_9951_24B5FAF2CEAA_.wvu.PrintTitles" localSheetId="0" hidden="1">'Full Power'!$A:$G,'Full Power'!$1:$1</definedName>
  </definedNames>
  <calcPr fullCalcOnLoad="1"/>
</workbook>
</file>

<file path=xl/sharedStrings.xml><?xml version="1.0" encoding="utf-8"?>
<sst xmlns="http://schemas.openxmlformats.org/spreadsheetml/2006/main" count="240" uniqueCount="96">
  <si>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</si>
  <si>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</si>
  <si>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</si>
  <si>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</si>
  <si>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</si>
  <si>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</si>
  <si>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</si>
  <si>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</si>
  <si>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</si>
  <si>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</si>
  <si>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</si>
  <si>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</si>
  <si>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</si>
  <si>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</si>
  <si>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</si>
  <si>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</si>
  <si>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</si>
  <si>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RESHEL Co-EFF</t>
  </si>
  <si>
    <t>PLACING</t>
  </si>
  <si>
    <t>TOTAL BY Co-EFF</t>
  </si>
  <si>
    <t>NOTES</t>
  </si>
  <si>
    <t>MAM</t>
  </si>
  <si>
    <t>WEIGHT CLASS IN LBS</t>
  </si>
  <si>
    <t>Body Weight in LBS</t>
  </si>
  <si>
    <t>Body Weight in Kilos</t>
  </si>
  <si>
    <t>Division</t>
  </si>
  <si>
    <t>TOTAL BY MAM</t>
  </si>
  <si>
    <t>Barbara Roby</t>
  </si>
  <si>
    <t>WM</t>
  </si>
  <si>
    <t>MM</t>
  </si>
  <si>
    <t>Robert Bell</t>
  </si>
  <si>
    <t>MO</t>
  </si>
  <si>
    <t>Terry Mitchell</t>
  </si>
  <si>
    <t>Burton Williams</t>
  </si>
  <si>
    <t>MJT</t>
  </si>
  <si>
    <t>Chad Tucker</t>
  </si>
  <si>
    <t>Gene Blue</t>
  </si>
  <si>
    <t>Eric Hubbs</t>
  </si>
  <si>
    <t>Killer Williams</t>
  </si>
  <si>
    <t>Michael Steck</t>
  </si>
  <si>
    <t>Tom Shupe</t>
  </si>
  <si>
    <t>Ronald Sutton</t>
  </si>
  <si>
    <t>Jon Ramsey</t>
  </si>
  <si>
    <t>Geoff Butia</t>
  </si>
  <si>
    <t>Master Allah</t>
  </si>
  <si>
    <t>Michael Smith</t>
  </si>
  <si>
    <t>Brian Jones</t>
  </si>
  <si>
    <t>Mike Cumbee</t>
  </si>
  <si>
    <t>Donald McClure</t>
  </si>
  <si>
    <t>A.J. Coleman</t>
  </si>
  <si>
    <t>Troy Roberts</t>
  </si>
  <si>
    <t>x</t>
  </si>
  <si>
    <t>TOTAL IN Pounds</t>
  </si>
  <si>
    <t>TOTAL IN Kilos</t>
  </si>
  <si>
    <t>Best Female Bencher</t>
  </si>
  <si>
    <t>Best Male Bencher</t>
  </si>
  <si>
    <t>Co-EFF</t>
  </si>
  <si>
    <t>Christopher Winsley</t>
  </si>
  <si>
    <t>Bryce Rogers</t>
  </si>
  <si>
    <t>Tom Walters</t>
  </si>
  <si>
    <t>Ron Sutton</t>
  </si>
  <si>
    <t>Wanda Burnett</t>
  </si>
  <si>
    <t>John Ontal</t>
  </si>
  <si>
    <t>Eric Knight</t>
  </si>
  <si>
    <t>Chad Hitchman</t>
  </si>
  <si>
    <t>J/T</t>
  </si>
  <si>
    <t>Bench Only</t>
  </si>
  <si>
    <t>Corey Williams</t>
  </si>
  <si>
    <t>David Johnson</t>
  </si>
  <si>
    <t>Stewart Hines</t>
  </si>
  <si>
    <t>Doug Glover</t>
  </si>
  <si>
    <t>Scot Ramsay</t>
  </si>
  <si>
    <t>Will Hancock</t>
  </si>
  <si>
    <t>Brantley Waites</t>
  </si>
  <si>
    <t>Chad Justice</t>
  </si>
  <si>
    <t>Bill Milner</t>
  </si>
  <si>
    <t>Russell Hubbs</t>
  </si>
  <si>
    <t>Guest</t>
  </si>
  <si>
    <t>Joshua Tetreault</t>
  </si>
  <si>
    <t>Doug Ricafrente</t>
  </si>
  <si>
    <t>W Masters 105</t>
  </si>
  <si>
    <t>M Open 165</t>
  </si>
  <si>
    <t>M Masters 198</t>
  </si>
  <si>
    <t>Junior Teen 220</t>
  </si>
  <si>
    <t>M Open 242</t>
  </si>
  <si>
    <t>M Masters 242</t>
  </si>
  <si>
    <t>Junior Teen 275</t>
  </si>
  <si>
    <t>M Open 275</t>
  </si>
  <si>
    <t>M Open 308</t>
  </si>
  <si>
    <t>M Open  132</t>
  </si>
  <si>
    <t>M Masters 181</t>
  </si>
  <si>
    <t>M Open 198</t>
  </si>
  <si>
    <t>M Masters 275</t>
  </si>
  <si>
    <t>Guest Lifter</t>
  </si>
  <si>
    <t>Best Lifter</t>
  </si>
  <si>
    <t>Best Bench Press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</si>
</sst>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>
      <alignment horizontal="center" vertical="center" textRotation="75"/>
    </xf>
    <xf numFmtId="2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2" xfId="0" applyFont="1" applyBorder="1" applyAlignment="1" applyProtection="1">
      <alignment/>
      <protection locked="0"/>
    </xf>
    <xf numFmtId="164" fontId="2" fillId="0" borderId="2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/>
    </xf>
    <xf numFmtId="2" fontId="2" fillId="0" borderId="2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/>
      <protection locked="0"/>
    </xf>
    <xf numFmtId="2" fontId="2" fillId="3" borderId="2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0" xfId="0" applyFont="1" applyFill="1" applyAlignment="1">
      <alignment/>
    </xf>
    <xf numFmtId="2" fontId="1" fillId="4" borderId="6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0" borderId="2" xfId="0" applyFont="1" applyFill="1" applyBorder="1" applyAlignment="1" applyProtection="1">
      <alignment horizontal="left"/>
      <protection locked="0"/>
    </xf>
    <xf numFmtId="165" fontId="2" fillId="0" borderId="2" xfId="0" applyNumberFormat="1" applyFont="1" applyBorder="1" applyAlignment="1" applyProtection="1">
      <alignment horizontal="center"/>
      <protection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 locked="0"/>
    </xf>
    <xf numFmtId="164" fontId="2" fillId="5" borderId="2" xfId="0" applyNumberFormat="1" applyFont="1" applyFill="1" applyBorder="1" applyAlignment="1" applyProtection="1">
      <alignment horizontal="center"/>
      <protection locked="0"/>
    </xf>
    <xf numFmtId="164" fontId="2" fillId="5" borderId="7" xfId="0" applyNumberFormat="1" applyFon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164" fontId="2" fillId="5" borderId="8" xfId="0" applyNumberFormat="1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165" fontId="2" fillId="3" borderId="2" xfId="0" applyNumberFormat="1" applyFont="1" applyFill="1" applyBorder="1" applyAlignment="1" applyProtection="1">
      <alignment horizontal="center"/>
      <protection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/>
      <protection locked="0"/>
    </xf>
    <xf numFmtId="164" fontId="2" fillId="0" borderId="6" xfId="0" applyNumberFormat="1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 locked="0"/>
    </xf>
    <xf numFmtId="164" fontId="2" fillId="0" borderId="9" xfId="0" applyNumberFormat="1" applyFont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9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 vertical="center" textRotation="75"/>
      <protection locked="0"/>
    </xf>
    <xf numFmtId="0" fontId="1" fillId="2" borderId="3" xfId="0" applyFont="1" applyFill="1" applyBorder="1" applyAlignment="1" applyProtection="1">
      <alignment horizontal="center" vertical="center" textRotation="75" wrapText="1"/>
      <protection locked="0"/>
    </xf>
    <xf numFmtId="0" fontId="1" fillId="4" borderId="6" xfId="0" applyFont="1" applyFill="1" applyBorder="1" applyAlignment="1">
      <alignment horizontal="center" vertical="center" textRotation="75" wrapText="1"/>
    </xf>
    <xf numFmtId="2" fontId="1" fillId="2" borderId="1" xfId="0" applyNumberFormat="1" applyFont="1" applyFill="1" applyBorder="1" applyAlignment="1" applyProtection="1">
      <alignment horizontal="center" vertical="center" textRotation="75" wrapText="1"/>
      <protection locked="0"/>
    </xf>
    <xf numFmtId="0" fontId="1" fillId="2" borderId="4" xfId="0" applyFont="1" applyFill="1" applyBorder="1" applyAlignment="1">
      <alignment horizontal="center" vertical="center" textRotation="75"/>
    </xf>
    <xf numFmtId="0" fontId="1" fillId="2" borderId="4" xfId="0" applyFont="1" applyFill="1" applyBorder="1" applyAlignment="1">
      <alignment horizontal="center" vertical="center" textRotation="75" wrapText="1"/>
    </xf>
    <xf numFmtId="0" fontId="1" fillId="2" borderId="10" xfId="0" applyFont="1" applyFill="1" applyBorder="1" applyAlignment="1">
      <alignment horizontal="center" vertical="center" textRotation="75" wrapText="1"/>
    </xf>
    <xf numFmtId="0" fontId="1" fillId="2" borderId="2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2" fontId="1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2" fontId="1" fillId="3" borderId="6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/>
    </xf>
    <xf numFmtId="164" fontId="2" fillId="3" borderId="7" xfId="0" applyNumberFormat="1" applyFont="1" applyFill="1" applyBorder="1" applyAlignment="1" applyProtection="1">
      <alignment horizontal="center"/>
      <protection/>
    </xf>
    <xf numFmtId="164" fontId="2" fillId="3" borderId="8" xfId="0" applyNumberFormat="1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165" fontId="2" fillId="6" borderId="2" xfId="0" applyNumberFormat="1" applyFont="1" applyFill="1" applyBorder="1" applyAlignment="1" applyProtection="1">
      <alignment horizontal="center"/>
      <protection/>
    </xf>
    <xf numFmtId="2" fontId="2" fillId="6" borderId="2" xfId="0" applyNumberFormat="1" applyFont="1" applyFill="1" applyBorder="1" applyAlignment="1" applyProtection="1">
      <alignment horizontal="center"/>
      <protection locked="0"/>
    </xf>
    <xf numFmtId="164" fontId="2" fillId="6" borderId="2" xfId="0" applyNumberFormat="1" applyFont="1" applyFill="1" applyBorder="1" applyAlignment="1" applyProtection="1">
      <alignment horizontal="center"/>
      <protection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/>
      <protection locked="0"/>
    </xf>
    <xf numFmtId="2" fontId="2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 applyProtection="1">
      <alignment/>
      <protection locked="0"/>
    </xf>
    <xf numFmtId="2" fontId="1" fillId="6" borderId="6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/>
    </xf>
    <xf numFmtId="164" fontId="2" fillId="6" borderId="4" xfId="0" applyNumberFormat="1" applyFont="1" applyFill="1" applyBorder="1" applyAlignment="1">
      <alignment/>
    </xf>
    <xf numFmtId="164" fontId="2" fillId="6" borderId="2" xfId="0" applyNumberFormat="1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3" fillId="6" borderId="0" xfId="0" applyFont="1" applyFill="1" applyAlignment="1">
      <alignment/>
    </xf>
    <xf numFmtId="164" fontId="2" fillId="6" borderId="2" xfId="0" applyNumberFormat="1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/>
    </xf>
    <xf numFmtId="2" fontId="1" fillId="6" borderId="1" xfId="0" applyNumberFormat="1" applyFont="1" applyFill="1" applyBorder="1" applyAlignment="1" applyProtection="1">
      <alignment horizontal="center" vertical="center" textRotation="75" wrapText="1"/>
      <protection locked="0"/>
    </xf>
    <xf numFmtId="0" fontId="2" fillId="6" borderId="0" xfId="0" applyFont="1" applyFill="1" applyAlignment="1" applyProtection="1">
      <alignment/>
      <protection locked="0"/>
    </xf>
    <xf numFmtId="2" fontId="2" fillId="5" borderId="2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center"/>
      <protection/>
    </xf>
    <xf numFmtId="2" fontId="2" fillId="6" borderId="1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3" fillId="0" borderId="2" xfId="0" applyFont="1" applyFill="1" applyBorder="1" applyAlignment="1">
      <alignment/>
    </xf>
    <xf numFmtId="0" fontId="2" fillId="5" borderId="6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B59"/>
  <sheetViews>
    <sheetView tabSelected="1" view="pageBreakPreview" zoomScaleNormal="110" zoomScaleSheetLayoutView="100" workbookViewId="0" topLeftCell="A1">
      <pane ySplit="1" topLeftCell="BM2" activePane="bottomLeft" state="frozen"/>
      <selection pane="topLeft" activeCell="A1" sqref="A1"/>
      <selection pane="bottomLeft" activeCell="AO22" sqref="AO22"/>
    </sheetView>
  </sheetViews>
  <sheetFormatPr defaultColWidth="9.140625" defaultRowHeight="12.75"/>
  <cols>
    <col min="1" max="1" width="18.7109375" style="17" customWidth="1"/>
    <col min="2" max="3" width="10.00390625" style="17" customWidth="1"/>
    <col min="4" max="5" width="7.140625" style="17" customWidth="1"/>
    <col min="6" max="6" width="7.140625" style="17" hidden="1" customWidth="1"/>
    <col min="7" max="7" width="7.421875" style="17" hidden="1" customWidth="1"/>
    <col min="8" max="8" width="7.28125" style="17" hidden="1" customWidth="1"/>
    <col min="9" max="9" width="3.57421875" style="19" hidden="1" customWidth="1"/>
    <col min="10" max="10" width="7.28125" style="18" hidden="1" customWidth="1"/>
    <col min="11" max="11" width="8.421875" style="17" hidden="1" customWidth="1"/>
    <col min="12" max="12" width="3.57421875" style="19" hidden="1" customWidth="1"/>
    <col min="13" max="13" width="8.421875" style="18" hidden="1" customWidth="1"/>
    <col min="14" max="14" width="7.28125" style="17" hidden="1" customWidth="1"/>
    <col min="15" max="15" width="3.57421875" style="19" hidden="1" customWidth="1"/>
    <col min="16" max="16" width="7.28125" style="18" hidden="1" customWidth="1"/>
    <col min="17" max="17" width="9.57421875" style="35" hidden="1" customWidth="1"/>
    <col min="18" max="18" width="7.28125" style="17" hidden="1" customWidth="1"/>
    <col min="19" max="19" width="3.57421875" style="17" hidden="1" customWidth="1"/>
    <col min="20" max="20" width="7.28125" style="18" hidden="1" customWidth="1"/>
    <col min="21" max="21" width="7.28125" style="17" hidden="1" customWidth="1"/>
    <col min="22" max="22" width="3.57421875" style="17" hidden="1" customWidth="1"/>
    <col min="23" max="23" width="7.28125" style="18" hidden="1" customWidth="1"/>
    <col min="24" max="24" width="7.28125" style="17" hidden="1" customWidth="1"/>
    <col min="25" max="25" width="3.57421875" style="17" hidden="1" customWidth="1"/>
    <col min="26" max="26" width="7.28125" style="18" hidden="1" customWidth="1"/>
    <col min="27" max="27" width="8.28125" style="35" customWidth="1"/>
    <col min="28" max="28" width="8.57421875" style="122" hidden="1" customWidth="1"/>
    <col min="29" max="29" width="7.28125" style="17" hidden="1" customWidth="1"/>
    <col min="30" max="30" width="3.57421875" style="17" hidden="1" customWidth="1"/>
    <col min="31" max="31" width="7.28125" style="18" hidden="1" customWidth="1"/>
    <col min="32" max="32" width="7.28125" style="17" hidden="1" customWidth="1"/>
    <col min="33" max="33" width="3.57421875" style="17" hidden="1" customWidth="1"/>
    <col min="34" max="34" width="7.28125" style="18" hidden="1" customWidth="1"/>
    <col min="35" max="35" width="7.28125" style="17" hidden="1" customWidth="1"/>
    <col min="36" max="36" width="3.57421875" style="17" hidden="1" customWidth="1"/>
    <col min="37" max="37" width="7.28125" style="18" hidden="1" customWidth="1"/>
    <col min="38" max="38" width="8.28125" style="35" customWidth="1"/>
    <col min="39" max="39" width="9.140625" style="18" customWidth="1"/>
    <col min="40" max="41" width="9.8515625" style="18" customWidth="1"/>
    <col min="42" max="42" width="12.57421875" style="18" hidden="1" customWidth="1"/>
    <col min="43" max="43" width="3.57421875" style="19" customWidth="1"/>
    <col min="44" max="44" width="3.8515625" style="119" customWidth="1"/>
    <col min="45" max="45" width="22.140625" style="119" customWidth="1"/>
    <col min="46" max="16384" width="9.140625" style="13" customWidth="1"/>
  </cols>
  <sheetData>
    <row r="1" spans="1:45" s="83" customFormat="1" ht="106.5">
      <c r="A1" s="2" t="s">
        <v>0</v>
      </c>
      <c r="B1" s="2" t="s">
        <v>23</v>
      </c>
      <c r="C1" s="2" t="s">
        <v>24</v>
      </c>
      <c r="D1" s="2" t="s">
        <v>56</v>
      </c>
      <c r="E1" s="2" t="s">
        <v>21</v>
      </c>
      <c r="F1" s="75" t="s">
        <v>25</v>
      </c>
      <c r="G1" s="76" t="s">
        <v>22</v>
      </c>
      <c r="H1" s="1" t="s">
        <v>2</v>
      </c>
      <c r="I1" s="2" t="s">
        <v>3</v>
      </c>
      <c r="J1" s="3" t="s">
        <v>4</v>
      </c>
      <c r="K1" s="4" t="s">
        <v>5</v>
      </c>
      <c r="L1" s="2" t="s">
        <v>3</v>
      </c>
      <c r="M1" s="3" t="s">
        <v>4</v>
      </c>
      <c r="N1" s="2" t="s">
        <v>6</v>
      </c>
      <c r="O1" s="2" t="s">
        <v>3</v>
      </c>
      <c r="P1" s="3" t="s">
        <v>4</v>
      </c>
      <c r="Q1" s="77" t="s">
        <v>7</v>
      </c>
      <c r="R1" s="1" t="s">
        <v>8</v>
      </c>
      <c r="S1" s="2" t="s">
        <v>3</v>
      </c>
      <c r="T1" s="3" t="s">
        <v>4</v>
      </c>
      <c r="U1" s="2" t="s">
        <v>9</v>
      </c>
      <c r="V1" s="2" t="s">
        <v>3</v>
      </c>
      <c r="W1" s="3" t="s">
        <v>4</v>
      </c>
      <c r="X1" s="2" t="s">
        <v>10</v>
      </c>
      <c r="Y1" s="2" t="s">
        <v>3</v>
      </c>
      <c r="Z1" s="3" t="s">
        <v>4</v>
      </c>
      <c r="AA1" s="77" t="s">
        <v>11</v>
      </c>
      <c r="AB1" s="121" t="s">
        <v>12</v>
      </c>
      <c r="AC1" s="2" t="s">
        <v>13</v>
      </c>
      <c r="AD1" s="2" t="s">
        <v>3</v>
      </c>
      <c r="AE1" s="3" t="s">
        <v>4</v>
      </c>
      <c r="AF1" s="2" t="s">
        <v>14</v>
      </c>
      <c r="AG1" s="2" t="s">
        <v>3</v>
      </c>
      <c r="AH1" s="3" t="s">
        <v>4</v>
      </c>
      <c r="AI1" s="2" t="s">
        <v>15</v>
      </c>
      <c r="AJ1" s="2" t="s">
        <v>3</v>
      </c>
      <c r="AK1" s="3" t="s">
        <v>4</v>
      </c>
      <c r="AL1" s="77" t="s">
        <v>16</v>
      </c>
      <c r="AM1" s="79" t="s">
        <v>52</v>
      </c>
      <c r="AN1" s="80" t="s">
        <v>19</v>
      </c>
      <c r="AO1" s="80" t="s">
        <v>26</v>
      </c>
      <c r="AP1" s="81" t="s">
        <v>53</v>
      </c>
      <c r="AQ1" s="2" t="s">
        <v>1</v>
      </c>
      <c r="AR1" s="82" t="s">
        <v>18</v>
      </c>
      <c r="AS1" s="82" t="s">
        <v>20</v>
      </c>
    </row>
    <row r="2" spans="1:45" s="53" customFormat="1" ht="15" customHeight="1">
      <c r="A2" s="131" t="s">
        <v>80</v>
      </c>
      <c r="B2" s="64"/>
      <c r="C2" s="124"/>
      <c r="D2" s="66"/>
      <c r="E2" s="67"/>
      <c r="F2" s="68"/>
      <c r="G2" s="14"/>
      <c r="H2" s="46"/>
      <c r="I2" s="47"/>
      <c r="J2" s="48"/>
      <c r="K2" s="16"/>
      <c r="L2" s="47"/>
      <c r="M2" s="48"/>
      <c r="N2" s="16"/>
      <c r="O2" s="47"/>
      <c r="P2" s="48"/>
      <c r="Q2" s="34"/>
      <c r="R2" s="46"/>
      <c r="S2" s="47"/>
      <c r="T2" s="48"/>
      <c r="U2" s="16"/>
      <c r="V2" s="47"/>
      <c r="W2" s="48"/>
      <c r="X2" s="16"/>
      <c r="Y2" s="47"/>
      <c r="Z2" s="48"/>
      <c r="AA2" s="34"/>
      <c r="AB2" s="125"/>
      <c r="AC2" s="16"/>
      <c r="AD2" s="47"/>
      <c r="AE2" s="48"/>
      <c r="AF2" s="16"/>
      <c r="AG2" s="47"/>
      <c r="AH2" s="48"/>
      <c r="AI2" s="16"/>
      <c r="AJ2" s="47"/>
      <c r="AK2" s="48"/>
      <c r="AL2" s="34"/>
      <c r="AM2" s="49"/>
      <c r="AN2" s="50"/>
      <c r="AO2" s="74"/>
      <c r="AP2" s="21"/>
      <c r="AQ2" s="47"/>
      <c r="AR2" s="117"/>
      <c r="AS2" s="117"/>
    </row>
    <row r="3" spans="1:45" s="53" customFormat="1" ht="15" customHeight="1">
      <c r="A3" s="36" t="s">
        <v>61</v>
      </c>
      <c r="B3" s="64">
        <v>104.6</v>
      </c>
      <c r="C3" s="124">
        <f>B3/2.2046</f>
        <v>47.44624875260818</v>
      </c>
      <c r="D3" s="66">
        <v>1.189</v>
      </c>
      <c r="E3" s="67">
        <v>1.204</v>
      </c>
      <c r="F3" s="68" t="s">
        <v>28</v>
      </c>
      <c r="G3" s="14">
        <v>105</v>
      </c>
      <c r="H3" s="46"/>
      <c r="I3" s="47"/>
      <c r="J3" s="48">
        <f>IF(I3&gt;0,0,H3)</f>
        <v>0</v>
      </c>
      <c r="K3" s="16"/>
      <c r="L3" s="47"/>
      <c r="M3" s="48">
        <f>IF(L3&gt;0,0,K3)</f>
        <v>0</v>
      </c>
      <c r="N3" s="16"/>
      <c r="O3" s="47"/>
      <c r="P3" s="48">
        <f>IF(O3&gt;0,0,N3)</f>
        <v>0</v>
      </c>
      <c r="Q3" s="34">
        <f>IF(COUNT(I3,L3)&gt;2,"out",MAX(J3,M3,P3))</f>
        <v>0</v>
      </c>
      <c r="R3" s="46"/>
      <c r="S3" s="47"/>
      <c r="T3" s="48">
        <f>IF(S3&gt;0,0,R3)</f>
        <v>0</v>
      </c>
      <c r="U3" s="16"/>
      <c r="V3" s="47"/>
      <c r="W3" s="48">
        <f>IF(V3&gt;0,0,U3)</f>
        <v>0</v>
      </c>
      <c r="X3" s="16"/>
      <c r="Y3" s="47"/>
      <c r="Z3" s="48">
        <f>IF(Y3&gt;0,0,X3)</f>
        <v>0</v>
      </c>
      <c r="AA3" s="34">
        <v>160</v>
      </c>
      <c r="AB3" s="125">
        <f>Q3+AA3</f>
        <v>160</v>
      </c>
      <c r="AC3" s="16"/>
      <c r="AD3" s="47"/>
      <c r="AE3" s="48">
        <f>IF(AD3&gt;0,0,AC3)</f>
        <v>0</v>
      </c>
      <c r="AF3" s="16"/>
      <c r="AG3" s="47"/>
      <c r="AH3" s="48">
        <f>IF(AG3&gt;0,0,AF3)</f>
        <v>0</v>
      </c>
      <c r="AI3" s="16"/>
      <c r="AJ3" s="47"/>
      <c r="AK3" s="48">
        <f>IF(AJ3&gt;0,0,AI3)</f>
        <v>0</v>
      </c>
      <c r="AL3" s="34">
        <v>280</v>
      </c>
      <c r="AM3" s="49">
        <f>(AL3+AA3+Q3)</f>
        <v>440</v>
      </c>
      <c r="AN3" s="50">
        <f>(AM3*D3)</f>
        <v>523.1600000000001</v>
      </c>
      <c r="AO3" s="74">
        <f>IF(E3&gt;0,AN3*E3,AM3*D3)</f>
        <v>629.8846400000001</v>
      </c>
      <c r="AP3" s="21">
        <f>(AM3/2.2046)</f>
        <v>199.58269073754875</v>
      </c>
      <c r="AQ3" s="47">
        <v>54</v>
      </c>
      <c r="AR3" s="117">
        <v>1</v>
      </c>
      <c r="AS3" s="117"/>
    </row>
    <row r="4" spans="1:45" s="53" customFormat="1" ht="15" customHeight="1">
      <c r="A4" s="131" t="s">
        <v>77</v>
      </c>
      <c r="B4" s="64"/>
      <c r="C4" s="124"/>
      <c r="D4" s="66"/>
      <c r="E4" s="67"/>
      <c r="F4" s="68"/>
      <c r="G4" s="14"/>
      <c r="H4" s="46"/>
      <c r="I4" s="47"/>
      <c r="J4" s="48"/>
      <c r="K4" s="16"/>
      <c r="L4" s="47"/>
      <c r="M4" s="48"/>
      <c r="N4" s="16"/>
      <c r="O4" s="47"/>
      <c r="P4" s="48"/>
      <c r="Q4" s="34"/>
      <c r="R4" s="46"/>
      <c r="S4" s="47"/>
      <c r="T4" s="48"/>
      <c r="U4" s="16"/>
      <c r="V4" s="47"/>
      <c r="W4" s="48"/>
      <c r="X4" s="16"/>
      <c r="Y4" s="47"/>
      <c r="Z4" s="48"/>
      <c r="AA4" s="34"/>
      <c r="AB4" s="125"/>
      <c r="AC4" s="16"/>
      <c r="AD4" s="47"/>
      <c r="AE4" s="48"/>
      <c r="AF4" s="16"/>
      <c r="AG4" s="47"/>
      <c r="AH4" s="48"/>
      <c r="AI4" s="16"/>
      <c r="AJ4" s="47"/>
      <c r="AK4" s="48"/>
      <c r="AL4" s="34"/>
      <c r="AM4" s="49"/>
      <c r="AN4" s="50"/>
      <c r="AO4" s="74"/>
      <c r="AP4" s="21"/>
      <c r="AQ4" s="47"/>
      <c r="AR4" s="117"/>
      <c r="AS4" s="117"/>
    </row>
    <row r="5" spans="1:45" s="53" customFormat="1" ht="12.75">
      <c r="A5" s="40" t="s">
        <v>76</v>
      </c>
      <c r="B5" s="64">
        <v>92.7</v>
      </c>
      <c r="C5" s="124">
        <f>B5/2.2046</f>
        <v>42.048444162206295</v>
      </c>
      <c r="D5" s="69"/>
      <c r="E5" s="87"/>
      <c r="F5" s="88" t="s">
        <v>77</v>
      </c>
      <c r="G5" s="14">
        <v>114</v>
      </c>
      <c r="H5" s="46"/>
      <c r="I5" s="47"/>
      <c r="J5" s="48">
        <f>IF(I5&gt;0,0,H5)</f>
        <v>0</v>
      </c>
      <c r="K5" s="16"/>
      <c r="L5" s="47"/>
      <c r="M5" s="48">
        <f>IF(L5&gt;0,0,K5)</f>
        <v>0</v>
      </c>
      <c r="N5" s="16"/>
      <c r="O5" s="47"/>
      <c r="P5" s="48">
        <f>IF(O5&gt;0,0,N5)</f>
        <v>0</v>
      </c>
      <c r="Q5" s="34">
        <f>IF(COUNT(I5,L5)&gt;2,"out",MAX(J5,M5,P5))</f>
        <v>0</v>
      </c>
      <c r="R5" s="46"/>
      <c r="S5" s="47"/>
      <c r="T5" s="48">
        <f>IF(S5&gt;0,0,R5)</f>
        <v>0</v>
      </c>
      <c r="U5" s="16"/>
      <c r="V5" s="47"/>
      <c r="W5" s="48">
        <f>IF(V5&gt;0,0,U5)</f>
        <v>0</v>
      </c>
      <c r="X5" s="16"/>
      <c r="Y5" s="47"/>
      <c r="Z5" s="48">
        <f>IF(Y5&gt;0,0,X5)</f>
        <v>0</v>
      </c>
      <c r="AA5" s="34">
        <v>75</v>
      </c>
      <c r="AB5" s="125">
        <f>Q5+AA5</f>
        <v>75</v>
      </c>
      <c r="AC5" s="16"/>
      <c r="AD5" s="47"/>
      <c r="AE5" s="48">
        <f>IF(AD5&gt;0,0,AC5)</f>
        <v>0</v>
      </c>
      <c r="AF5" s="16"/>
      <c r="AG5" s="47"/>
      <c r="AH5" s="48">
        <f>IF(AG5&gt;0,0,AF5)</f>
        <v>0</v>
      </c>
      <c r="AI5" s="16"/>
      <c r="AJ5" s="47"/>
      <c r="AK5" s="48">
        <f>IF(AJ5&gt;0,0,AI5)</f>
        <v>0</v>
      </c>
      <c r="AL5" s="34">
        <v>145</v>
      </c>
      <c r="AM5" s="49">
        <f>(AL5+AA5+Q5)</f>
        <v>220</v>
      </c>
      <c r="AN5" s="50">
        <f>(AM5*D5)</f>
        <v>0</v>
      </c>
      <c r="AO5" s="74">
        <f>IF(E5&gt;0,AN5*E5,AM5*D5)</f>
        <v>0</v>
      </c>
      <c r="AP5" s="21">
        <f>(AM5/2.2046)</f>
        <v>99.79134536877437</v>
      </c>
      <c r="AQ5" s="47">
        <v>10</v>
      </c>
      <c r="AR5" s="117"/>
      <c r="AS5" s="117" t="s">
        <v>93</v>
      </c>
    </row>
    <row r="6" spans="1:45" s="33" customFormat="1" ht="15" customHeight="1">
      <c r="A6" s="133" t="s">
        <v>83</v>
      </c>
      <c r="B6" s="37"/>
      <c r="C6" s="123"/>
      <c r="D6" s="41"/>
      <c r="E6" s="39"/>
      <c r="F6" s="44"/>
      <c r="G6" s="9"/>
      <c r="H6" s="10"/>
      <c r="I6" s="7"/>
      <c r="J6" s="11"/>
      <c r="K6" s="8"/>
      <c r="L6" s="7"/>
      <c r="M6" s="11"/>
      <c r="N6" s="8"/>
      <c r="O6" s="7"/>
      <c r="P6" s="11"/>
      <c r="Q6" s="34"/>
      <c r="R6" s="10"/>
      <c r="S6" s="7"/>
      <c r="T6" s="11"/>
      <c r="U6" s="8"/>
      <c r="V6" s="7"/>
      <c r="W6" s="11"/>
      <c r="X6" s="8"/>
      <c r="Y6" s="7"/>
      <c r="Z6" s="11"/>
      <c r="AA6" s="34"/>
      <c r="AB6" s="125"/>
      <c r="AC6" s="8"/>
      <c r="AD6" s="7"/>
      <c r="AE6" s="11"/>
      <c r="AF6" s="8"/>
      <c r="AG6" s="7"/>
      <c r="AH6" s="11"/>
      <c r="AI6" s="8"/>
      <c r="AJ6" s="7"/>
      <c r="AK6" s="11"/>
      <c r="AL6" s="34"/>
      <c r="AM6" s="12"/>
      <c r="AN6" s="22"/>
      <c r="AO6" s="74"/>
      <c r="AP6" s="21"/>
      <c r="AQ6" s="7"/>
      <c r="AR6" s="118"/>
      <c r="AS6" s="118"/>
    </row>
    <row r="7" spans="1:236" s="33" customFormat="1" ht="15" customHeight="1">
      <c r="A7" s="40" t="s">
        <v>64</v>
      </c>
      <c r="B7" s="37">
        <v>202.1</v>
      </c>
      <c r="C7" s="123">
        <f>B7/2.2046</f>
        <v>91.67195863195137</v>
      </c>
      <c r="D7" s="41">
        <v>0.6064</v>
      </c>
      <c r="E7" s="39"/>
      <c r="F7" s="44" t="s">
        <v>65</v>
      </c>
      <c r="G7" s="14">
        <v>220</v>
      </c>
      <c r="H7" s="46"/>
      <c r="I7" s="47"/>
      <c r="J7" s="48">
        <f>IF(I7&gt;0,0,H7)</f>
        <v>0</v>
      </c>
      <c r="K7" s="16"/>
      <c r="L7" s="47"/>
      <c r="M7" s="48">
        <f>IF(L7&gt;0,0,K7)</f>
        <v>0</v>
      </c>
      <c r="N7" s="16"/>
      <c r="O7" s="47"/>
      <c r="P7" s="48">
        <f>IF(O7&gt;0,0,N7)</f>
        <v>0</v>
      </c>
      <c r="Q7" s="34">
        <f>IF(COUNT(I7,L7)&gt;2,"out",MAX(J7,M7,P7))</f>
        <v>0</v>
      </c>
      <c r="R7" s="46"/>
      <c r="S7" s="47"/>
      <c r="T7" s="48">
        <f>IF(S7&gt;0,0,R7)</f>
        <v>0</v>
      </c>
      <c r="U7" s="16"/>
      <c r="V7" s="47"/>
      <c r="W7" s="48">
        <f>IF(V7&gt;0,0,U7)</f>
        <v>0</v>
      </c>
      <c r="X7" s="16"/>
      <c r="Y7" s="47"/>
      <c r="Z7" s="48">
        <f>IF(Y7&gt;0,0,X7)</f>
        <v>0</v>
      </c>
      <c r="AA7" s="34">
        <v>265</v>
      </c>
      <c r="AB7" s="125">
        <f>Q7+AA7</f>
        <v>265</v>
      </c>
      <c r="AC7" s="16"/>
      <c r="AD7" s="47"/>
      <c r="AE7" s="48">
        <f>IF(AD7&gt;0,0,AC7)</f>
        <v>0</v>
      </c>
      <c r="AF7" s="16"/>
      <c r="AG7" s="47"/>
      <c r="AH7" s="48">
        <f>IF(AG7&gt;0,0,AF7)</f>
        <v>0</v>
      </c>
      <c r="AI7" s="16"/>
      <c r="AJ7" s="47"/>
      <c r="AK7" s="48">
        <f>IF(AJ7&gt;0,0,AI7)</f>
        <v>0</v>
      </c>
      <c r="AL7" s="34">
        <v>380</v>
      </c>
      <c r="AM7" s="49">
        <f>(AL7+AA7+Q7)</f>
        <v>645</v>
      </c>
      <c r="AN7" s="50">
        <f>(AM7*D7)</f>
        <v>391.12800000000004</v>
      </c>
      <c r="AO7" s="74">
        <f>IF(E7&gt;0,AN7*E7,AM7*D7)</f>
        <v>391.12800000000004</v>
      </c>
      <c r="AP7" s="21">
        <f>(AM7/2.2046)</f>
        <v>292.5700807402703</v>
      </c>
      <c r="AQ7" s="7">
        <v>16</v>
      </c>
      <c r="AR7" s="117">
        <v>2</v>
      </c>
      <c r="AS7" s="117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</row>
    <row r="8" spans="1:45" s="33" customFormat="1" ht="15" customHeight="1">
      <c r="A8" s="5" t="s">
        <v>70</v>
      </c>
      <c r="B8" s="37">
        <v>200</v>
      </c>
      <c r="C8" s="123">
        <f>B8/2.2046</f>
        <v>90.71940488070398</v>
      </c>
      <c r="D8" s="41">
        <v>0.6093</v>
      </c>
      <c r="E8" s="39"/>
      <c r="F8" s="44" t="s">
        <v>65</v>
      </c>
      <c r="G8" s="9">
        <v>220</v>
      </c>
      <c r="H8" s="10"/>
      <c r="I8" s="7"/>
      <c r="J8" s="11">
        <f>IF(I8&gt;0,0,H8)</f>
        <v>0</v>
      </c>
      <c r="K8" s="8"/>
      <c r="L8" s="7"/>
      <c r="M8" s="11">
        <f>IF(L8&gt;0,0,K8)</f>
        <v>0</v>
      </c>
      <c r="N8" s="8"/>
      <c r="O8" s="7"/>
      <c r="P8" s="11">
        <f>IF(O8&gt;0,0,N8)</f>
        <v>0</v>
      </c>
      <c r="Q8" s="34">
        <f>IF(COUNT(I8,L8)&gt;2,"out",MAX(J8,M8,P8))</f>
        <v>0</v>
      </c>
      <c r="R8" s="10"/>
      <c r="S8" s="7"/>
      <c r="T8" s="11">
        <f>IF(S8&gt;0,0,R8)</f>
        <v>0</v>
      </c>
      <c r="U8" s="8"/>
      <c r="V8" s="7"/>
      <c r="W8" s="11">
        <f>IF(V8&gt;0,0,U8)</f>
        <v>0</v>
      </c>
      <c r="X8" s="8"/>
      <c r="Y8" s="7"/>
      <c r="Z8" s="11">
        <f>IF(Y8&gt;0,0,X8)</f>
        <v>0</v>
      </c>
      <c r="AA8" s="34">
        <v>325</v>
      </c>
      <c r="AB8" s="125">
        <f>Q8+AA8</f>
        <v>325</v>
      </c>
      <c r="AC8" s="8"/>
      <c r="AD8" s="7"/>
      <c r="AE8" s="11">
        <f>IF(AD8&gt;0,0,AC8)</f>
        <v>0</v>
      </c>
      <c r="AF8" s="8"/>
      <c r="AG8" s="7"/>
      <c r="AH8" s="11">
        <f>IF(AG8&gt;0,0,AF8)</f>
        <v>0</v>
      </c>
      <c r="AI8" s="8"/>
      <c r="AJ8" s="7"/>
      <c r="AK8" s="11">
        <f>IF(AJ8&gt;0,0,AI8)</f>
        <v>0</v>
      </c>
      <c r="AL8" s="34">
        <v>565</v>
      </c>
      <c r="AM8" s="12">
        <f>(AL8+AA8+Q8)</f>
        <v>890</v>
      </c>
      <c r="AN8" s="22">
        <f>(AM8*D8)</f>
        <v>542.2769999999999</v>
      </c>
      <c r="AO8" s="74">
        <f>IF(E8&gt;0,AN8*E8,AM8*D8)</f>
        <v>542.2769999999999</v>
      </c>
      <c r="AP8" s="21">
        <f>(AM8/2.2046)</f>
        <v>403.7013517191327</v>
      </c>
      <c r="AQ8" s="7">
        <v>18</v>
      </c>
      <c r="AR8" s="118">
        <v>1</v>
      </c>
      <c r="AS8" s="118"/>
    </row>
    <row r="9" spans="1:45" s="53" customFormat="1" ht="15" customHeight="1">
      <c r="A9" s="131" t="s">
        <v>86</v>
      </c>
      <c r="B9" s="64"/>
      <c r="C9" s="124"/>
      <c r="D9" s="69"/>
      <c r="E9" s="67"/>
      <c r="F9" s="68"/>
      <c r="G9" s="14"/>
      <c r="H9" s="46"/>
      <c r="I9" s="47"/>
      <c r="J9" s="48"/>
      <c r="K9" s="16"/>
      <c r="L9" s="47"/>
      <c r="M9" s="48"/>
      <c r="N9" s="16"/>
      <c r="O9" s="47"/>
      <c r="P9" s="48"/>
      <c r="Q9" s="34"/>
      <c r="R9" s="46"/>
      <c r="S9" s="47"/>
      <c r="T9" s="48"/>
      <c r="U9" s="16"/>
      <c r="V9" s="47"/>
      <c r="W9" s="48"/>
      <c r="X9" s="16"/>
      <c r="Y9" s="47"/>
      <c r="Z9" s="48"/>
      <c r="AA9" s="34"/>
      <c r="AB9" s="125"/>
      <c r="AC9" s="16"/>
      <c r="AD9" s="47"/>
      <c r="AE9" s="48"/>
      <c r="AF9" s="16"/>
      <c r="AG9" s="47"/>
      <c r="AH9" s="48"/>
      <c r="AI9" s="16"/>
      <c r="AJ9" s="47"/>
      <c r="AK9" s="48"/>
      <c r="AL9" s="34"/>
      <c r="AM9" s="49"/>
      <c r="AN9" s="50"/>
      <c r="AO9" s="74"/>
      <c r="AP9" s="21"/>
      <c r="AQ9" s="47"/>
      <c r="AR9" s="117"/>
      <c r="AS9" s="117"/>
    </row>
    <row r="10" spans="1:45" ht="15" customHeight="1">
      <c r="A10" s="5" t="s">
        <v>68</v>
      </c>
      <c r="B10" s="37">
        <v>266</v>
      </c>
      <c r="C10" s="123">
        <f>B10/2.2046</f>
        <v>120.65680849133629</v>
      </c>
      <c r="D10" s="41">
        <v>0.5503</v>
      </c>
      <c r="E10" s="39"/>
      <c r="F10" s="44" t="s">
        <v>65</v>
      </c>
      <c r="G10" s="9">
        <v>275</v>
      </c>
      <c r="H10" s="10"/>
      <c r="I10" s="7"/>
      <c r="J10" s="11">
        <f>IF(I10&gt;0,0,H10)</f>
        <v>0</v>
      </c>
      <c r="K10" s="8"/>
      <c r="L10" s="7"/>
      <c r="M10" s="11">
        <f>IF(L10&gt;0,0,K10)</f>
        <v>0</v>
      </c>
      <c r="N10" s="8"/>
      <c r="O10" s="7"/>
      <c r="P10" s="11">
        <f>IF(O10&gt;0,0,N10)</f>
        <v>0</v>
      </c>
      <c r="Q10" s="34">
        <f>IF(COUNT(I10,L10)&gt;2,"out",MAX(J10,M10,P10))</f>
        <v>0</v>
      </c>
      <c r="R10" s="10"/>
      <c r="S10" s="7"/>
      <c r="T10" s="11">
        <f>IF(S10&gt;0,0,R10)</f>
        <v>0</v>
      </c>
      <c r="U10" s="8"/>
      <c r="V10" s="7"/>
      <c r="W10" s="11">
        <f>IF(V10&gt;0,0,U10)</f>
        <v>0</v>
      </c>
      <c r="X10" s="8"/>
      <c r="Y10" s="7"/>
      <c r="Z10" s="11">
        <f>IF(Y10&gt;0,0,X10)</f>
        <v>0</v>
      </c>
      <c r="AA10" s="34">
        <v>330</v>
      </c>
      <c r="AB10" s="125">
        <f>Q10+AA10</f>
        <v>330</v>
      </c>
      <c r="AC10" s="8"/>
      <c r="AD10" s="7"/>
      <c r="AE10" s="11">
        <f>IF(AD10&gt;0,0,AC10)</f>
        <v>0</v>
      </c>
      <c r="AF10" s="8"/>
      <c r="AG10" s="7"/>
      <c r="AH10" s="11">
        <f>IF(AG10&gt;0,0,AF10)</f>
        <v>0</v>
      </c>
      <c r="AI10" s="8"/>
      <c r="AJ10" s="7"/>
      <c r="AK10" s="11">
        <f>IF(AJ10&gt;0,0,AI10)</f>
        <v>0</v>
      </c>
      <c r="AL10" s="34">
        <v>565</v>
      </c>
      <c r="AM10" s="12">
        <f>(AL10+AA10+Q10)</f>
        <v>895</v>
      </c>
      <c r="AN10" s="22">
        <f>(AM10*D10)</f>
        <v>492.5185</v>
      </c>
      <c r="AO10" s="74">
        <f>IF(E10&gt;0,AN10*E10,AM10*D10)</f>
        <v>492.5185</v>
      </c>
      <c r="AP10" s="21">
        <f>(AM10/2.2046)</f>
        <v>405.9693368411503</v>
      </c>
      <c r="AQ10" s="7">
        <v>17</v>
      </c>
      <c r="AR10" s="118">
        <v>1</v>
      </c>
      <c r="AS10" s="118"/>
    </row>
    <row r="11" spans="1:45" s="53" customFormat="1" ht="12.75">
      <c r="A11" s="126" t="s">
        <v>81</v>
      </c>
      <c r="B11" s="64"/>
      <c r="C11" s="124"/>
      <c r="D11" s="69"/>
      <c r="E11" s="87"/>
      <c r="F11" s="88"/>
      <c r="G11" s="14"/>
      <c r="H11" s="46"/>
      <c r="I11" s="47"/>
      <c r="J11" s="48"/>
      <c r="K11" s="16"/>
      <c r="L11" s="47"/>
      <c r="M11" s="48"/>
      <c r="N11" s="16"/>
      <c r="O11" s="47"/>
      <c r="P11" s="48"/>
      <c r="Q11" s="34"/>
      <c r="R11" s="46"/>
      <c r="S11" s="47"/>
      <c r="T11" s="48"/>
      <c r="U11" s="16"/>
      <c r="V11" s="47"/>
      <c r="W11" s="48"/>
      <c r="X11" s="16"/>
      <c r="Y11" s="47"/>
      <c r="Z11" s="48"/>
      <c r="AA11" s="34"/>
      <c r="AB11" s="125"/>
      <c r="AC11" s="16"/>
      <c r="AD11" s="47"/>
      <c r="AE11" s="48"/>
      <c r="AF11" s="16"/>
      <c r="AG11" s="47"/>
      <c r="AH11" s="48"/>
      <c r="AI11" s="16"/>
      <c r="AJ11" s="47"/>
      <c r="AK11" s="48"/>
      <c r="AL11" s="34"/>
      <c r="AM11" s="49"/>
      <c r="AN11" s="50"/>
      <c r="AO11" s="74"/>
      <c r="AP11" s="21"/>
      <c r="AQ11" s="47"/>
      <c r="AR11" s="117"/>
      <c r="AS11" s="117"/>
    </row>
    <row r="12" spans="1:45" s="53" customFormat="1" ht="15" customHeight="1">
      <c r="A12" s="40" t="s">
        <v>78</v>
      </c>
      <c r="B12" s="64">
        <v>165</v>
      </c>
      <c r="C12" s="124">
        <f>B12/2.2046</f>
        <v>74.84350902658078</v>
      </c>
      <c r="D12" s="69">
        <v>0.6895</v>
      </c>
      <c r="E12" s="67"/>
      <c r="F12" s="68" t="s">
        <v>31</v>
      </c>
      <c r="G12" s="14">
        <v>165</v>
      </c>
      <c r="H12" s="46"/>
      <c r="I12" s="47"/>
      <c r="J12" s="48">
        <f>IF(I12&gt;0,0,H12)</f>
        <v>0</v>
      </c>
      <c r="K12" s="16"/>
      <c r="L12" s="47"/>
      <c r="M12" s="48">
        <f>IF(L12&gt;0,0,K12)</f>
        <v>0</v>
      </c>
      <c r="N12" s="16"/>
      <c r="O12" s="47"/>
      <c r="P12" s="48">
        <f>IF(O12&gt;0,0,N12)</f>
        <v>0</v>
      </c>
      <c r="Q12" s="34">
        <f>IF(COUNT(I12,L12)&gt;2,"out",MAX(J12,M12,P12))</f>
        <v>0</v>
      </c>
      <c r="R12" s="46"/>
      <c r="S12" s="47"/>
      <c r="T12" s="48">
        <f>IF(S12&gt;0,0,R12)</f>
        <v>0</v>
      </c>
      <c r="U12" s="16"/>
      <c r="V12" s="47"/>
      <c r="W12" s="48">
        <f>IF(V12&gt;0,0,U12)</f>
        <v>0</v>
      </c>
      <c r="X12" s="16"/>
      <c r="Y12" s="47"/>
      <c r="Z12" s="48">
        <f>IF(Y12&gt;0,0,X12)</f>
        <v>0</v>
      </c>
      <c r="AA12" s="34">
        <v>225</v>
      </c>
      <c r="AB12" s="125">
        <f>Q12+AA12</f>
        <v>225</v>
      </c>
      <c r="AC12" s="16"/>
      <c r="AD12" s="47"/>
      <c r="AE12" s="48">
        <f>IF(AD12&gt;0,0,AC12)</f>
        <v>0</v>
      </c>
      <c r="AF12" s="16"/>
      <c r="AG12" s="47"/>
      <c r="AH12" s="48">
        <f>IF(AG12&gt;0,0,AF12)</f>
        <v>0</v>
      </c>
      <c r="AI12" s="16"/>
      <c r="AJ12" s="47"/>
      <c r="AK12" s="48">
        <f>IF(AJ12&gt;0,0,AI12)</f>
        <v>0</v>
      </c>
      <c r="AL12" s="34">
        <v>345</v>
      </c>
      <c r="AM12" s="49">
        <f>(AL12+AA12+Q12)</f>
        <v>570</v>
      </c>
      <c r="AN12" s="50">
        <f>(AM12*D12)</f>
        <v>393.015</v>
      </c>
      <c r="AO12" s="74">
        <f>IF(E12&gt;0,AN12*E12,AM12*D12)</f>
        <v>393.015</v>
      </c>
      <c r="AP12" s="21">
        <f>(AM12/2.2046)</f>
        <v>258.55030391000633</v>
      </c>
      <c r="AQ12" s="47">
        <v>23</v>
      </c>
      <c r="AR12" s="117">
        <v>2</v>
      </c>
      <c r="AS12" s="117"/>
    </row>
    <row r="13" spans="1:45" s="53" customFormat="1" ht="15" customHeight="1">
      <c r="A13" s="40" t="s">
        <v>57</v>
      </c>
      <c r="B13" s="47">
        <v>158.7</v>
      </c>
      <c r="C13" s="123">
        <f>B13/2.2046</f>
        <v>71.9858477728386</v>
      </c>
      <c r="D13" s="69">
        <v>0.7121</v>
      </c>
      <c r="E13" s="87"/>
      <c r="F13" s="88" t="s">
        <v>31</v>
      </c>
      <c r="G13" s="14">
        <v>165</v>
      </c>
      <c r="H13" s="46"/>
      <c r="I13" s="47"/>
      <c r="J13" s="48">
        <f>IF(I13&gt;0,0,H13)</f>
        <v>0</v>
      </c>
      <c r="K13" s="16"/>
      <c r="L13" s="47"/>
      <c r="M13" s="48">
        <f>IF(L13&gt;0,0,K13)</f>
        <v>0</v>
      </c>
      <c r="N13" s="16"/>
      <c r="O13" s="47"/>
      <c r="P13" s="48">
        <f>IF(O13&gt;0,0,N13)</f>
        <v>0</v>
      </c>
      <c r="Q13" s="34">
        <f>IF(COUNT(I13,L13)&gt;2,"out",MAX(J13,M13,P13))</f>
        <v>0</v>
      </c>
      <c r="R13" s="46"/>
      <c r="S13" s="47"/>
      <c r="T13" s="48">
        <f>IF(S13&gt;0,0,R13)</f>
        <v>0</v>
      </c>
      <c r="U13" s="16"/>
      <c r="V13" s="47"/>
      <c r="W13" s="48">
        <f>IF(V13&gt;0,0,U13)</f>
        <v>0</v>
      </c>
      <c r="X13" s="16"/>
      <c r="Y13" s="47"/>
      <c r="Z13" s="48">
        <f>IF(Y13&gt;0,0,X13)</f>
        <v>0</v>
      </c>
      <c r="AA13" s="34">
        <v>225</v>
      </c>
      <c r="AB13" s="125">
        <f>Q13+AA13</f>
        <v>225</v>
      </c>
      <c r="AC13" s="16"/>
      <c r="AD13" s="47"/>
      <c r="AE13" s="48">
        <f>IF(AD13&gt;0,0,AC13)</f>
        <v>0</v>
      </c>
      <c r="AF13" s="16"/>
      <c r="AG13" s="47"/>
      <c r="AH13" s="48">
        <f>IF(AG13&gt;0,0,AF13)</f>
        <v>0</v>
      </c>
      <c r="AI13" s="16"/>
      <c r="AJ13" s="47"/>
      <c r="AK13" s="48">
        <f>IF(AJ13&gt;0,0,AI13)</f>
        <v>0</v>
      </c>
      <c r="AL13" s="34">
        <v>345</v>
      </c>
      <c r="AM13" s="49">
        <f>(AL13+AA13+Q13)</f>
        <v>570</v>
      </c>
      <c r="AN13" s="50">
        <f>(AM13*D13)</f>
        <v>405.897</v>
      </c>
      <c r="AO13" s="74">
        <f>IF(E13&gt;0,AN13*E13,AM13*D13)</f>
        <v>405.897</v>
      </c>
      <c r="AP13" s="21">
        <f>(AM13/2.2046)</f>
        <v>258.55030391000633</v>
      </c>
      <c r="AQ13" s="47">
        <v>24</v>
      </c>
      <c r="AR13" s="117">
        <v>1</v>
      </c>
      <c r="AS13" s="117"/>
    </row>
    <row r="14" spans="1:45" s="33" customFormat="1" ht="15" customHeight="1">
      <c r="A14" s="132" t="s">
        <v>84</v>
      </c>
      <c r="B14" s="37"/>
      <c r="C14" s="123"/>
      <c r="D14" s="41"/>
      <c r="E14" s="39"/>
      <c r="F14" s="44"/>
      <c r="G14" s="9"/>
      <c r="H14" s="10"/>
      <c r="I14" s="7"/>
      <c r="J14" s="11"/>
      <c r="K14" s="8"/>
      <c r="L14" s="7"/>
      <c r="M14" s="11"/>
      <c r="N14" s="8"/>
      <c r="O14" s="7"/>
      <c r="P14" s="11"/>
      <c r="Q14" s="34"/>
      <c r="R14" s="10"/>
      <c r="S14" s="7"/>
      <c r="T14" s="11"/>
      <c r="U14" s="8"/>
      <c r="V14" s="7"/>
      <c r="W14" s="11"/>
      <c r="X14" s="8"/>
      <c r="Y14" s="7"/>
      <c r="Z14" s="11"/>
      <c r="AA14" s="34"/>
      <c r="AB14" s="125"/>
      <c r="AC14" s="8"/>
      <c r="AD14" s="7"/>
      <c r="AE14" s="11"/>
      <c r="AF14" s="8"/>
      <c r="AG14" s="7"/>
      <c r="AH14" s="11"/>
      <c r="AI14" s="8"/>
      <c r="AJ14" s="7"/>
      <c r="AK14" s="11"/>
      <c r="AL14" s="34"/>
      <c r="AM14" s="12"/>
      <c r="AN14" s="22"/>
      <c r="AO14" s="74"/>
      <c r="AP14" s="21"/>
      <c r="AQ14" s="7"/>
      <c r="AR14" s="118"/>
      <c r="AS14" s="118"/>
    </row>
    <row r="15" spans="1:45" s="33" customFormat="1" ht="15" customHeight="1">
      <c r="A15" s="36" t="s">
        <v>58</v>
      </c>
      <c r="B15" s="37">
        <v>226</v>
      </c>
      <c r="C15" s="123">
        <f>B15/2.2046</f>
        <v>102.5129275151955</v>
      </c>
      <c r="D15" s="43">
        <v>0.5756</v>
      </c>
      <c r="E15" s="39"/>
      <c r="F15" s="44" t="s">
        <v>31</v>
      </c>
      <c r="G15" s="14">
        <v>242</v>
      </c>
      <c r="H15" s="46"/>
      <c r="I15" s="47"/>
      <c r="J15" s="48">
        <f>IF(I15&gt;0,0,H15)</f>
        <v>0</v>
      </c>
      <c r="K15" s="16"/>
      <c r="L15" s="47"/>
      <c r="M15" s="48">
        <f>IF(L15&gt;0,0,K15)</f>
        <v>0</v>
      </c>
      <c r="N15" s="16"/>
      <c r="O15" s="47"/>
      <c r="P15" s="48">
        <f>IF(O15&gt;0,0,N15)</f>
        <v>0</v>
      </c>
      <c r="Q15" s="34">
        <f>IF(COUNT(I15,L15)&gt;2,"out",MAX(J15,M15,P15))</f>
        <v>0</v>
      </c>
      <c r="R15" s="46"/>
      <c r="S15" s="47"/>
      <c r="T15" s="48">
        <f>IF(S15&gt;0,0,R15)</f>
        <v>0</v>
      </c>
      <c r="U15" s="16"/>
      <c r="V15" s="47"/>
      <c r="W15" s="48">
        <f>IF(V15&gt;0,0,U15)</f>
        <v>0</v>
      </c>
      <c r="X15" s="16"/>
      <c r="Y15" s="47"/>
      <c r="Z15" s="48">
        <f>IF(Y15&gt;0,0,X15)</f>
        <v>0</v>
      </c>
      <c r="AA15" s="34">
        <v>500</v>
      </c>
      <c r="AB15" s="125">
        <f>Q15+AA15</f>
        <v>500</v>
      </c>
      <c r="AC15" s="16"/>
      <c r="AD15" s="47"/>
      <c r="AE15" s="48">
        <f>IF(AD15&gt;0,0,AC15)</f>
        <v>0</v>
      </c>
      <c r="AF15" s="16"/>
      <c r="AG15" s="47"/>
      <c r="AH15" s="48">
        <f>IF(AG15&gt;0,0,AF15)</f>
        <v>0</v>
      </c>
      <c r="AI15" s="16"/>
      <c r="AJ15" s="47"/>
      <c r="AK15" s="48">
        <f>IF(AJ15&gt;0,0,AI15)</f>
        <v>0</v>
      </c>
      <c r="AL15" s="34">
        <v>620</v>
      </c>
      <c r="AM15" s="49">
        <f>(AL15+AA15+Q15)</f>
        <v>1120</v>
      </c>
      <c r="AN15" s="50">
        <f>(AM15*D15)</f>
        <v>644.672</v>
      </c>
      <c r="AO15" s="74">
        <f>IF(E15&gt;0,AN15*E15,AM15*D15)</f>
        <v>644.672</v>
      </c>
      <c r="AP15" s="21">
        <f>(AM15/2.2046)</f>
        <v>508.0286673319423</v>
      </c>
      <c r="AQ15" s="7">
        <v>25</v>
      </c>
      <c r="AR15" s="117">
        <v>1</v>
      </c>
      <c r="AS15" s="117" t="s">
        <v>94</v>
      </c>
    </row>
    <row r="16" spans="1:45" ht="15" customHeight="1">
      <c r="A16" s="132" t="s">
        <v>87</v>
      </c>
      <c r="B16" s="37"/>
      <c r="C16" s="123"/>
      <c r="D16" s="41"/>
      <c r="E16" s="129"/>
      <c r="F16" s="44"/>
      <c r="G16" s="59"/>
      <c r="H16" s="130"/>
      <c r="I16" s="7"/>
      <c r="J16" s="11"/>
      <c r="K16" s="8"/>
      <c r="L16" s="7"/>
      <c r="M16" s="11"/>
      <c r="N16" s="8"/>
      <c r="O16" s="7"/>
      <c r="P16" s="11"/>
      <c r="Q16" s="34"/>
      <c r="R16" s="10"/>
      <c r="S16" s="7"/>
      <c r="T16" s="11"/>
      <c r="U16" s="8"/>
      <c r="V16" s="7"/>
      <c r="W16" s="11"/>
      <c r="X16" s="8"/>
      <c r="Y16" s="7"/>
      <c r="Z16" s="11"/>
      <c r="AA16" s="34"/>
      <c r="AB16" s="125"/>
      <c r="AC16" s="8"/>
      <c r="AD16" s="7"/>
      <c r="AE16" s="11"/>
      <c r="AF16" s="8"/>
      <c r="AG16" s="7"/>
      <c r="AH16" s="11"/>
      <c r="AI16" s="8"/>
      <c r="AJ16" s="7"/>
      <c r="AK16" s="11"/>
      <c r="AL16" s="34"/>
      <c r="AM16" s="12"/>
      <c r="AN16" s="22"/>
      <c r="AO16" s="74"/>
      <c r="AP16" s="21"/>
      <c r="AQ16" s="7"/>
      <c r="AR16" s="118"/>
      <c r="AS16" s="118"/>
    </row>
    <row r="17" spans="1:45" s="53" customFormat="1" ht="15" customHeight="1">
      <c r="A17" s="36" t="s">
        <v>72</v>
      </c>
      <c r="B17" s="64">
        <v>266.6</v>
      </c>
      <c r="C17" s="124">
        <f>B17/2.2046</f>
        <v>120.92896670597841</v>
      </c>
      <c r="D17" s="66">
        <v>0.55</v>
      </c>
      <c r="E17" s="114"/>
      <c r="F17" s="115" t="s">
        <v>31</v>
      </c>
      <c r="G17" s="68">
        <v>275</v>
      </c>
      <c r="H17" s="16"/>
      <c r="I17" s="47"/>
      <c r="J17" s="48">
        <f>IF(I17&gt;0,0,H17)</f>
        <v>0</v>
      </c>
      <c r="K17" s="16"/>
      <c r="L17" s="47"/>
      <c r="M17" s="48">
        <f>IF(L17&gt;0,0,K17)</f>
        <v>0</v>
      </c>
      <c r="N17" s="16"/>
      <c r="O17" s="47"/>
      <c r="P17" s="48">
        <f>IF(O17&gt;0,0,N17)</f>
        <v>0</v>
      </c>
      <c r="Q17" s="34">
        <f>IF(COUNT(I17,L17)&gt;2,"out",MAX(J17,M17,P17))</f>
        <v>0</v>
      </c>
      <c r="R17" s="46"/>
      <c r="S17" s="47"/>
      <c r="T17" s="48">
        <f>IF(S17&gt;0,0,R17)</f>
        <v>0</v>
      </c>
      <c r="U17" s="16"/>
      <c r="V17" s="47"/>
      <c r="W17" s="48">
        <f>IF(V17&gt;0,0,U17)</f>
        <v>0</v>
      </c>
      <c r="X17" s="16"/>
      <c r="Y17" s="47"/>
      <c r="Z17" s="48">
        <f>IF(Y17&gt;0,0,X17)</f>
        <v>0</v>
      </c>
      <c r="AA17" s="34">
        <v>505</v>
      </c>
      <c r="AB17" s="125">
        <f>Q17+AA17</f>
        <v>505</v>
      </c>
      <c r="AC17" s="16"/>
      <c r="AD17" s="47"/>
      <c r="AE17" s="48">
        <f>IF(AD17&gt;0,0,AC17)</f>
        <v>0</v>
      </c>
      <c r="AF17" s="16"/>
      <c r="AG17" s="47"/>
      <c r="AH17" s="48">
        <f>IF(AG17&gt;0,0,AF17)</f>
        <v>0</v>
      </c>
      <c r="AI17" s="16"/>
      <c r="AJ17" s="47"/>
      <c r="AK17" s="48">
        <f>IF(AJ17&gt;0,0,AI17)</f>
        <v>0</v>
      </c>
      <c r="AL17" s="34">
        <v>540</v>
      </c>
      <c r="AM17" s="49">
        <f>(AL17+AA17+Q17)</f>
        <v>1045</v>
      </c>
      <c r="AN17" s="50">
        <f>(AM17*D17)</f>
        <v>574.75</v>
      </c>
      <c r="AO17" s="74">
        <f>IF(E17&gt;0,AN17*E17,AM17*D17)</f>
        <v>574.75</v>
      </c>
      <c r="AP17" s="21">
        <f>(AM17/2.2046)</f>
        <v>474.0088905016783</v>
      </c>
      <c r="AQ17" s="47">
        <v>23</v>
      </c>
      <c r="AR17" s="117">
        <v>1</v>
      </c>
      <c r="AS17" s="117"/>
    </row>
    <row r="18" spans="1:236" s="33" customFormat="1" ht="15" customHeight="1">
      <c r="A18" s="36" t="s">
        <v>67</v>
      </c>
      <c r="B18" s="37">
        <v>259</v>
      </c>
      <c r="C18" s="123">
        <f>B18/2.2046</f>
        <v>117.48162932051166</v>
      </c>
      <c r="D18" s="41">
        <v>0.5457</v>
      </c>
      <c r="E18" s="39"/>
      <c r="F18" s="44" t="s">
        <v>31</v>
      </c>
      <c r="G18" s="14">
        <v>275</v>
      </c>
      <c r="H18" s="46"/>
      <c r="I18" s="47"/>
      <c r="J18" s="48">
        <f>IF(I18&gt;0,0,H18)</f>
        <v>0</v>
      </c>
      <c r="K18" s="16"/>
      <c r="L18" s="47"/>
      <c r="M18" s="48">
        <f>IF(L18&gt;0,0,K18)</f>
        <v>0</v>
      </c>
      <c r="N18" s="16"/>
      <c r="O18" s="47"/>
      <c r="P18" s="48">
        <f>IF(O18&gt;0,0,N18)</f>
        <v>0</v>
      </c>
      <c r="Q18" s="34">
        <f>IF(COUNT(I18,L18)&gt;2,"out",MAX(J18,M18,P18))</f>
        <v>0</v>
      </c>
      <c r="R18" s="46"/>
      <c r="S18" s="47"/>
      <c r="T18" s="48">
        <f>IF(S18&gt;0,0,R18)</f>
        <v>0</v>
      </c>
      <c r="U18" s="16"/>
      <c r="V18" s="47"/>
      <c r="W18" s="48">
        <f>IF(V18&gt;0,0,U18)</f>
        <v>0</v>
      </c>
      <c r="X18" s="16"/>
      <c r="Y18" s="47"/>
      <c r="Z18" s="48">
        <f>IF(Y18&gt;0,0,X18)</f>
        <v>0</v>
      </c>
      <c r="AA18" s="34">
        <v>455</v>
      </c>
      <c r="AB18" s="125">
        <f>Q18+AA18</f>
        <v>455</v>
      </c>
      <c r="AC18" s="16"/>
      <c r="AD18" s="47"/>
      <c r="AE18" s="48">
        <f>IF(AD18&gt;0,0,AC18)</f>
        <v>0</v>
      </c>
      <c r="AF18" s="16"/>
      <c r="AG18" s="47"/>
      <c r="AH18" s="48">
        <f>IF(AG18&gt;0,0,AF18)</f>
        <v>0</v>
      </c>
      <c r="AI18" s="16"/>
      <c r="AJ18" s="47"/>
      <c r="AK18" s="48">
        <f>IF(AJ18&gt;0,0,AI18)</f>
        <v>0</v>
      </c>
      <c r="AL18" s="34">
        <v>480</v>
      </c>
      <c r="AM18" s="49">
        <f>(AL18+AA18+Q18)</f>
        <v>935</v>
      </c>
      <c r="AN18" s="50">
        <f>(AM18*D18)</f>
        <v>510.2295</v>
      </c>
      <c r="AO18" s="74">
        <f>IF(E18&gt;0,AN18*E18,AM18*D18)</f>
        <v>510.2295</v>
      </c>
      <c r="AP18" s="21">
        <f>(AM18/2.2046)</f>
        <v>424.1132178172911</v>
      </c>
      <c r="AQ18" s="43">
        <v>31</v>
      </c>
      <c r="AR18" s="117">
        <v>2</v>
      </c>
      <c r="AS18" s="117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</row>
    <row r="19" spans="1:236" s="33" customFormat="1" ht="15" customHeight="1">
      <c r="A19" s="131" t="s">
        <v>88</v>
      </c>
      <c r="B19" s="37"/>
      <c r="C19" s="123"/>
      <c r="D19" s="41"/>
      <c r="E19" s="39"/>
      <c r="F19" s="44"/>
      <c r="G19" s="14"/>
      <c r="H19" s="46"/>
      <c r="I19" s="47"/>
      <c r="J19" s="48"/>
      <c r="K19" s="16"/>
      <c r="L19" s="47"/>
      <c r="M19" s="48"/>
      <c r="N19" s="16"/>
      <c r="O19" s="47"/>
      <c r="P19" s="48"/>
      <c r="Q19" s="34"/>
      <c r="R19" s="46"/>
      <c r="S19" s="47"/>
      <c r="T19" s="48"/>
      <c r="U19" s="16"/>
      <c r="V19" s="47"/>
      <c r="W19" s="48"/>
      <c r="X19" s="16"/>
      <c r="Y19" s="47"/>
      <c r="Z19" s="48"/>
      <c r="AA19" s="34"/>
      <c r="AB19" s="125"/>
      <c r="AC19" s="16"/>
      <c r="AD19" s="47"/>
      <c r="AE19" s="48"/>
      <c r="AF19" s="16"/>
      <c r="AG19" s="47"/>
      <c r="AH19" s="48"/>
      <c r="AI19" s="16"/>
      <c r="AJ19" s="47"/>
      <c r="AK19" s="48"/>
      <c r="AL19" s="34"/>
      <c r="AM19" s="49"/>
      <c r="AN19" s="50"/>
      <c r="AO19" s="74"/>
      <c r="AP19" s="21"/>
      <c r="AQ19" s="43"/>
      <c r="AR19" s="117"/>
      <c r="AS19" s="117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</row>
    <row r="20" spans="1:45" s="53" customFormat="1" ht="15" customHeight="1">
      <c r="A20" s="36" t="s">
        <v>74</v>
      </c>
      <c r="B20" s="64">
        <v>290.4</v>
      </c>
      <c r="C20" s="124">
        <f>B20/2.2046</f>
        <v>131.72457588678216</v>
      </c>
      <c r="D20" s="66">
        <v>0.5385</v>
      </c>
      <c r="E20" s="67"/>
      <c r="F20" s="68" t="s">
        <v>31</v>
      </c>
      <c r="G20" s="14">
        <v>308</v>
      </c>
      <c r="H20" s="46"/>
      <c r="I20" s="47"/>
      <c r="J20" s="48">
        <f>IF(I20&gt;0,0,H20)</f>
        <v>0</v>
      </c>
      <c r="K20" s="16"/>
      <c r="L20" s="47"/>
      <c r="M20" s="48">
        <f>IF(L20&gt;0,0,K20)</f>
        <v>0</v>
      </c>
      <c r="N20" s="16"/>
      <c r="O20" s="47"/>
      <c r="P20" s="48">
        <f>IF(O20&gt;0,0,N20)</f>
        <v>0</v>
      </c>
      <c r="Q20" s="34">
        <f>IF(COUNT(I20,L20)&gt;2,"out",MAX(J20,M20,P20))</f>
        <v>0</v>
      </c>
      <c r="R20" s="46"/>
      <c r="S20" s="47"/>
      <c r="T20" s="48">
        <f>IF(S20&gt;0,0,R20)</f>
        <v>0</v>
      </c>
      <c r="U20" s="16"/>
      <c r="V20" s="47"/>
      <c r="W20" s="48">
        <f>IF(V20&gt;0,0,U20)</f>
        <v>0</v>
      </c>
      <c r="X20" s="16"/>
      <c r="Y20" s="47"/>
      <c r="Z20" s="48">
        <f>IF(Y20&gt;0,0,X20)</f>
        <v>0</v>
      </c>
      <c r="AA20" s="34">
        <v>0</v>
      </c>
      <c r="AB20" s="125">
        <f>Q20+AA20</f>
        <v>0</v>
      </c>
      <c r="AC20" s="16"/>
      <c r="AD20" s="47"/>
      <c r="AE20" s="48">
        <f>IF(AD20&gt;0,0,AC20)</f>
        <v>0</v>
      </c>
      <c r="AF20" s="16"/>
      <c r="AG20" s="47"/>
      <c r="AH20" s="48">
        <f>IF(AG20&gt;0,0,AF20)</f>
        <v>0</v>
      </c>
      <c r="AI20" s="16"/>
      <c r="AJ20" s="47"/>
      <c r="AK20" s="48">
        <f>IF(AJ20&gt;0,0,AI20)</f>
        <v>0</v>
      </c>
      <c r="AL20" s="34">
        <f>MAX(AE20,AH20,AK20)</f>
        <v>0</v>
      </c>
      <c r="AM20" s="49">
        <f>(AL20+AA20+Q20)</f>
        <v>0</v>
      </c>
      <c r="AN20" s="50">
        <f>(AM20*D20)</f>
        <v>0</v>
      </c>
      <c r="AO20" s="74">
        <f>IF(E20&gt;0,AN20*E20,AM20*D20)</f>
        <v>0</v>
      </c>
      <c r="AP20" s="51">
        <f>(AM20/2.2046)</f>
        <v>0</v>
      </c>
      <c r="AQ20" s="47">
        <v>29</v>
      </c>
      <c r="AR20" s="117"/>
      <c r="AS20" s="117"/>
    </row>
    <row r="21" spans="1:45" s="53" customFormat="1" ht="15" customHeight="1">
      <c r="A21" s="126" t="s">
        <v>82</v>
      </c>
      <c r="B21" s="47"/>
      <c r="C21" s="123"/>
      <c r="D21" s="69"/>
      <c r="E21" s="87"/>
      <c r="F21" s="88"/>
      <c r="G21" s="14"/>
      <c r="H21" s="46"/>
      <c r="I21" s="47"/>
      <c r="J21" s="48"/>
      <c r="K21" s="16"/>
      <c r="L21" s="47"/>
      <c r="M21" s="48"/>
      <c r="N21" s="16"/>
      <c r="O21" s="47"/>
      <c r="P21" s="48"/>
      <c r="Q21" s="34"/>
      <c r="R21" s="46"/>
      <c r="S21" s="47"/>
      <c r="T21" s="48"/>
      <c r="U21" s="16"/>
      <c r="V21" s="47"/>
      <c r="W21" s="48"/>
      <c r="X21" s="16"/>
      <c r="Y21" s="47"/>
      <c r="Z21" s="48"/>
      <c r="AA21" s="34"/>
      <c r="AB21" s="125"/>
      <c r="AC21" s="16"/>
      <c r="AD21" s="47"/>
      <c r="AE21" s="48"/>
      <c r="AF21" s="16"/>
      <c r="AG21" s="47"/>
      <c r="AH21" s="48"/>
      <c r="AI21" s="16"/>
      <c r="AJ21" s="47"/>
      <c r="AK21" s="48"/>
      <c r="AL21" s="34"/>
      <c r="AM21" s="49"/>
      <c r="AN21" s="50"/>
      <c r="AO21" s="74"/>
      <c r="AP21" s="21"/>
      <c r="AQ21" s="47"/>
      <c r="AR21" s="117"/>
      <c r="AS21" s="117"/>
    </row>
    <row r="22" spans="1:45" s="33" customFormat="1" ht="15" customHeight="1">
      <c r="A22" s="20" t="s">
        <v>59</v>
      </c>
      <c r="B22" s="37">
        <v>198</v>
      </c>
      <c r="C22" s="123">
        <f>B22/2.2046</f>
        <v>89.81221083189693</v>
      </c>
      <c r="D22" s="41">
        <v>0.6128</v>
      </c>
      <c r="E22" s="39">
        <v>1.576</v>
      </c>
      <c r="F22" s="44" t="s">
        <v>29</v>
      </c>
      <c r="G22" s="9">
        <v>198</v>
      </c>
      <c r="H22" s="10"/>
      <c r="I22" s="7"/>
      <c r="J22" s="11">
        <f>IF(I22&gt;0,0,H22)</f>
        <v>0</v>
      </c>
      <c r="K22" s="8"/>
      <c r="L22" s="7"/>
      <c r="M22" s="11">
        <f>IF(L22&gt;0,0,K22)</f>
        <v>0</v>
      </c>
      <c r="N22" s="8"/>
      <c r="O22" s="7"/>
      <c r="P22" s="11">
        <f>IF(O22&gt;0,0,N22)</f>
        <v>0</v>
      </c>
      <c r="Q22" s="34">
        <f>IF(COUNT(I22,L22)&gt;2,"out",MAX(J22,M22,P22))</f>
        <v>0</v>
      </c>
      <c r="R22" s="10"/>
      <c r="S22" s="7"/>
      <c r="T22" s="11">
        <f>IF(S22&gt;0,0,R22)</f>
        <v>0</v>
      </c>
      <c r="U22" s="8"/>
      <c r="V22" s="7"/>
      <c r="W22" s="11">
        <f>IF(V22&gt;0,0,U22)</f>
        <v>0</v>
      </c>
      <c r="X22" s="8"/>
      <c r="Y22" s="7"/>
      <c r="Z22" s="11">
        <f>IF(Y22&gt;0,0,X22)</f>
        <v>0</v>
      </c>
      <c r="AA22" s="34">
        <v>145</v>
      </c>
      <c r="AB22" s="125">
        <f>Q22+AA22</f>
        <v>145</v>
      </c>
      <c r="AC22" s="8"/>
      <c r="AD22" s="7"/>
      <c r="AE22" s="11">
        <f>IF(AD22&gt;0,0,AC22)</f>
        <v>0</v>
      </c>
      <c r="AF22" s="8"/>
      <c r="AG22" s="7"/>
      <c r="AH22" s="11">
        <f>IF(AG22&gt;0,0,AF22)</f>
        <v>0</v>
      </c>
      <c r="AI22" s="8"/>
      <c r="AJ22" s="7"/>
      <c r="AK22" s="11">
        <f>IF(AJ22&gt;0,0,AI22)</f>
        <v>0</v>
      </c>
      <c r="AL22" s="34">
        <v>370</v>
      </c>
      <c r="AM22" s="12">
        <f>(AL22+AA22+Q22)</f>
        <v>515</v>
      </c>
      <c r="AN22" s="22">
        <f>(AM22*D22)</f>
        <v>315.592</v>
      </c>
      <c r="AO22" s="74">
        <f>IF(E22&gt;0,AN22*E22,AM22*D22)</f>
        <v>497.372992</v>
      </c>
      <c r="AP22" s="21">
        <f>(AM22/2.2046)</f>
        <v>233.60246756781274</v>
      </c>
      <c r="AQ22" s="7">
        <v>68</v>
      </c>
      <c r="AR22" s="118">
        <v>1</v>
      </c>
      <c r="AS22" s="118"/>
    </row>
    <row r="23" spans="1:45" s="33" customFormat="1" ht="15" customHeight="1">
      <c r="A23" s="131" t="s">
        <v>85</v>
      </c>
      <c r="B23" s="37"/>
      <c r="C23" s="123"/>
      <c r="D23" s="43"/>
      <c r="E23" s="39"/>
      <c r="F23" s="44"/>
      <c r="G23" s="14"/>
      <c r="H23" s="127"/>
      <c r="I23" s="47"/>
      <c r="J23" s="48"/>
      <c r="K23" s="16"/>
      <c r="L23" s="47"/>
      <c r="M23" s="48"/>
      <c r="N23" s="16"/>
      <c r="O23" s="47"/>
      <c r="P23" s="48"/>
      <c r="Q23" s="34"/>
      <c r="R23" s="46"/>
      <c r="S23" s="47"/>
      <c r="T23" s="48"/>
      <c r="U23" s="16"/>
      <c r="V23" s="47"/>
      <c r="W23" s="48"/>
      <c r="X23" s="16"/>
      <c r="Y23" s="47"/>
      <c r="Z23" s="48"/>
      <c r="AA23" s="34"/>
      <c r="AB23" s="125"/>
      <c r="AC23" s="16"/>
      <c r="AD23" s="47"/>
      <c r="AE23" s="48"/>
      <c r="AF23" s="16"/>
      <c r="AG23" s="47"/>
      <c r="AH23" s="48"/>
      <c r="AI23" s="16"/>
      <c r="AJ23" s="47"/>
      <c r="AK23" s="48"/>
      <c r="AL23" s="34"/>
      <c r="AM23" s="49"/>
      <c r="AN23" s="50"/>
      <c r="AO23" s="74"/>
      <c r="AP23" s="21"/>
      <c r="AQ23" s="7"/>
      <c r="AR23" s="117"/>
      <c r="AS23" s="117"/>
    </row>
    <row r="24" spans="1:45" s="33" customFormat="1" ht="15" customHeight="1">
      <c r="A24" s="40" t="s">
        <v>69</v>
      </c>
      <c r="B24" s="37">
        <v>232</v>
      </c>
      <c r="C24" s="123">
        <f>B24/2.2046</f>
        <v>105.23450966161661</v>
      </c>
      <c r="D24" s="41">
        <v>0.5703</v>
      </c>
      <c r="E24" s="39">
        <v>1.031</v>
      </c>
      <c r="F24" s="44" t="s">
        <v>29</v>
      </c>
      <c r="G24" s="14">
        <v>242</v>
      </c>
      <c r="H24" s="8"/>
      <c r="I24" s="7"/>
      <c r="J24" s="11">
        <f>IF(I24&gt;0,0,H24)</f>
        <v>0</v>
      </c>
      <c r="K24" s="8"/>
      <c r="L24" s="7"/>
      <c r="M24" s="11">
        <f>IF(L24&gt;0,0,K24)</f>
        <v>0</v>
      </c>
      <c r="N24" s="8"/>
      <c r="O24" s="7"/>
      <c r="P24" s="11">
        <f>IF(O24&gt;0,0,N24)</f>
        <v>0</v>
      </c>
      <c r="Q24" s="34">
        <f>IF(COUNT(I24,L24)&gt;2,"out",MAX(J24,M24,P24))</f>
        <v>0</v>
      </c>
      <c r="R24" s="10"/>
      <c r="S24" s="7"/>
      <c r="T24" s="11">
        <f>IF(S24&gt;0,0,R24)</f>
        <v>0</v>
      </c>
      <c r="U24" s="8"/>
      <c r="V24" s="7"/>
      <c r="W24" s="11">
        <f>IF(V24&gt;0,0,U24)</f>
        <v>0</v>
      </c>
      <c r="X24" s="8"/>
      <c r="Y24" s="7"/>
      <c r="Z24" s="11">
        <f>IF(Y24&gt;0,0,X24)</f>
        <v>0</v>
      </c>
      <c r="AA24" s="34">
        <v>390</v>
      </c>
      <c r="AB24" s="125">
        <f>Q24+AA24</f>
        <v>390</v>
      </c>
      <c r="AC24" s="8"/>
      <c r="AD24" s="7"/>
      <c r="AE24" s="11">
        <f>IF(AD24&gt;0,0,AC24)</f>
        <v>0</v>
      </c>
      <c r="AF24" s="8"/>
      <c r="AG24" s="7"/>
      <c r="AH24" s="11">
        <f>IF(AG24&gt;0,0,AF24)</f>
        <v>0</v>
      </c>
      <c r="AI24" s="8"/>
      <c r="AJ24" s="7"/>
      <c r="AK24" s="11">
        <f>IF(AJ24&gt;0,0,AI24)</f>
        <v>0</v>
      </c>
      <c r="AL24" s="34">
        <v>580</v>
      </c>
      <c r="AM24" s="12">
        <f>(AL24+AA24+Q24)</f>
        <v>970</v>
      </c>
      <c r="AN24" s="22">
        <f>(AM24*D24)</f>
        <v>553.191</v>
      </c>
      <c r="AO24" s="74">
        <f>IF(E24&gt;0,AN24*E24,AM24*D24)</f>
        <v>570.339921</v>
      </c>
      <c r="AP24" s="21">
        <f>(AM24/2.2046)</f>
        <v>439.9891136714143</v>
      </c>
      <c r="AQ24" s="7">
        <v>43</v>
      </c>
      <c r="AR24" s="118">
        <v>1</v>
      </c>
      <c r="AS24" s="118"/>
    </row>
    <row r="25" spans="1:45" s="53" customFormat="1" ht="15" customHeight="1">
      <c r="A25" s="36" t="s">
        <v>71</v>
      </c>
      <c r="B25" s="64">
        <v>237</v>
      </c>
      <c r="C25" s="124">
        <f>B25/2.2046</f>
        <v>107.50249478363422</v>
      </c>
      <c r="D25" s="69">
        <v>0.5663</v>
      </c>
      <c r="E25" s="67">
        <v>1.031</v>
      </c>
      <c r="F25" s="68" t="s">
        <v>29</v>
      </c>
      <c r="G25" s="14">
        <v>242</v>
      </c>
      <c r="H25" s="46"/>
      <c r="I25" s="47"/>
      <c r="J25" s="48">
        <f>IF(I25&gt;0,0,H25)</f>
        <v>0</v>
      </c>
      <c r="K25" s="16"/>
      <c r="L25" s="47"/>
      <c r="M25" s="48">
        <f>IF(L25&gt;0,0,K25)</f>
        <v>0</v>
      </c>
      <c r="N25" s="16"/>
      <c r="O25" s="47"/>
      <c r="P25" s="48">
        <f>IF(O25&gt;0,0,N25)</f>
        <v>0</v>
      </c>
      <c r="Q25" s="34">
        <f>IF(COUNT(I25,L25)&gt;2,"out",MAX(J25,M25,P25))</f>
        <v>0</v>
      </c>
      <c r="R25" s="46"/>
      <c r="S25" s="47"/>
      <c r="T25" s="48">
        <f>IF(S25&gt;0,0,R25)</f>
        <v>0</v>
      </c>
      <c r="U25" s="16"/>
      <c r="V25" s="47"/>
      <c r="W25" s="48">
        <f>IF(V25&gt;0,0,U25)</f>
        <v>0</v>
      </c>
      <c r="X25" s="16"/>
      <c r="Y25" s="47"/>
      <c r="Z25" s="48">
        <f>IF(Y25&gt;0,0,X25)</f>
        <v>0</v>
      </c>
      <c r="AA25" s="34">
        <v>340</v>
      </c>
      <c r="AB25" s="125">
        <f>Q25+AA25</f>
        <v>340</v>
      </c>
      <c r="AC25" s="16"/>
      <c r="AD25" s="47"/>
      <c r="AE25" s="48">
        <f>IF(AD25&gt;0,0,AC25)</f>
        <v>0</v>
      </c>
      <c r="AF25" s="16"/>
      <c r="AG25" s="47"/>
      <c r="AH25" s="48">
        <f>IF(AG25&gt;0,0,AF25)</f>
        <v>0</v>
      </c>
      <c r="AI25" s="16"/>
      <c r="AJ25" s="47"/>
      <c r="AK25" s="48">
        <f>IF(AJ25&gt;0,0,AI25)</f>
        <v>0</v>
      </c>
      <c r="AL25" s="34">
        <f>MAX(AE25,AH25,AK25)</f>
        <v>0</v>
      </c>
      <c r="AM25" s="49">
        <f>(AL25+AA25+Q25)</f>
        <v>340</v>
      </c>
      <c r="AN25" s="50">
        <f>(AM25*D25)</f>
        <v>192.542</v>
      </c>
      <c r="AO25" s="74">
        <f>IF(E25&gt;0,AN25*E25,AM25*D25)</f>
        <v>198.51080199999998</v>
      </c>
      <c r="AP25" s="21">
        <f>(AM25/2.2046)</f>
        <v>154.22298829719676</v>
      </c>
      <c r="AQ25" s="47">
        <v>43</v>
      </c>
      <c r="AR25" s="117"/>
      <c r="AS25" s="117"/>
    </row>
    <row r="26" spans="1:45" s="53" customFormat="1" ht="15" customHeight="1">
      <c r="A26" s="20"/>
      <c r="B26" s="37"/>
      <c r="C26" s="123">
        <f>B26/2.2046</f>
        <v>0</v>
      </c>
      <c r="D26" s="41"/>
      <c r="E26" s="39"/>
      <c r="F26" s="44"/>
      <c r="G26" s="14"/>
      <c r="H26" s="46"/>
      <c r="I26" s="47"/>
      <c r="J26" s="48">
        <f>IF(I26&gt;0,0,H26)</f>
        <v>0</v>
      </c>
      <c r="K26" s="16"/>
      <c r="L26" s="47"/>
      <c r="M26" s="48">
        <f>IF(L26&gt;0,0,K26)</f>
        <v>0</v>
      </c>
      <c r="N26" s="16"/>
      <c r="O26" s="47"/>
      <c r="P26" s="48">
        <f>IF(O26&gt;0,0,N26)</f>
        <v>0</v>
      </c>
      <c r="Q26" s="34">
        <f>IF(COUNT(I26,L26)&gt;2,"out",MAX(J26,M26,P26))</f>
        <v>0</v>
      </c>
      <c r="R26" s="46"/>
      <c r="S26" s="47"/>
      <c r="T26" s="48">
        <f>IF(S26&gt;0,0,R26)</f>
        <v>0</v>
      </c>
      <c r="U26" s="16"/>
      <c r="V26" s="47"/>
      <c r="W26" s="48">
        <f>IF(V26&gt;0,0,U26)</f>
        <v>0</v>
      </c>
      <c r="X26" s="16"/>
      <c r="Y26" s="47"/>
      <c r="Z26" s="48">
        <f>IF(Y26&gt;0,0,X26)</f>
        <v>0</v>
      </c>
      <c r="AA26" s="34">
        <f>MAX(T26,W26,Z26)</f>
        <v>0</v>
      </c>
      <c r="AB26" s="125">
        <f>Q26+AA26</f>
        <v>0</v>
      </c>
      <c r="AC26" s="16"/>
      <c r="AD26" s="47"/>
      <c r="AE26" s="48">
        <f>IF(AD26&gt;0,0,AC26)</f>
        <v>0</v>
      </c>
      <c r="AF26" s="16"/>
      <c r="AG26" s="47"/>
      <c r="AH26" s="48">
        <f>IF(AG26&gt;0,0,AF26)</f>
        <v>0</v>
      </c>
      <c r="AI26" s="16"/>
      <c r="AJ26" s="47"/>
      <c r="AK26" s="48">
        <f>IF(AJ26&gt;0,0,AI26)</f>
        <v>0</v>
      </c>
      <c r="AL26" s="34">
        <f>MAX(AE26,AH26,AK26)</f>
        <v>0</v>
      </c>
      <c r="AM26" s="49">
        <f>(AL26+AA26+Q26)</f>
        <v>0</v>
      </c>
      <c r="AN26" s="50">
        <f>(AM26*D26)</f>
        <v>0</v>
      </c>
      <c r="AO26" s="74">
        <f>IF(E26&gt;0,AN26*E26,AM26*D26)</f>
        <v>0</v>
      </c>
      <c r="AP26" s="21">
        <f>(AM26/2.2046)</f>
        <v>0</v>
      </c>
      <c r="AQ26" s="7"/>
      <c r="AR26" s="117"/>
      <c r="AS26" s="117"/>
    </row>
    <row r="27" spans="1:45" s="53" customFormat="1" ht="15" customHeight="1">
      <c r="A27" s="40"/>
      <c r="B27" s="64"/>
      <c r="C27" s="123">
        <f>B27/2.2046</f>
        <v>0</v>
      </c>
      <c r="D27" s="69"/>
      <c r="E27" s="67"/>
      <c r="F27" s="68"/>
      <c r="G27" s="14"/>
      <c r="H27" s="46"/>
      <c r="I27" s="47"/>
      <c r="J27" s="48">
        <f>IF(I27&gt;0,0,H27)</f>
        <v>0</v>
      </c>
      <c r="K27" s="16"/>
      <c r="L27" s="47"/>
      <c r="M27" s="48">
        <f>IF(L27&gt;0,0,K27)</f>
        <v>0</v>
      </c>
      <c r="N27" s="16"/>
      <c r="O27" s="47"/>
      <c r="P27" s="48">
        <f>IF(O27&gt;0,0,N27)</f>
        <v>0</v>
      </c>
      <c r="Q27" s="34">
        <f>IF(COUNT(I27,L27)&gt;2,"out",MAX(J27,M27,P27))</f>
        <v>0</v>
      </c>
      <c r="R27" s="46"/>
      <c r="S27" s="47"/>
      <c r="T27" s="48">
        <f>IF(S27&gt;0,0,R27)</f>
        <v>0</v>
      </c>
      <c r="U27" s="16"/>
      <c r="V27" s="47"/>
      <c r="W27" s="48">
        <f>IF(V27&gt;0,0,U27)</f>
        <v>0</v>
      </c>
      <c r="X27" s="16"/>
      <c r="Y27" s="47"/>
      <c r="Z27" s="48">
        <f>IF(Y27&gt;0,0,X27)</f>
        <v>0</v>
      </c>
      <c r="AA27" s="34">
        <f>MAX(T27,W27,Z27)</f>
        <v>0</v>
      </c>
      <c r="AB27" s="125">
        <f>Q27+AA27</f>
        <v>0</v>
      </c>
      <c r="AC27" s="16"/>
      <c r="AD27" s="47"/>
      <c r="AE27" s="48">
        <f>IF(AD27&gt;0,0,AC27)</f>
        <v>0</v>
      </c>
      <c r="AF27" s="16"/>
      <c r="AG27" s="47"/>
      <c r="AH27" s="48">
        <f>IF(AG27&gt;0,0,AF27)</f>
        <v>0</v>
      </c>
      <c r="AI27" s="16"/>
      <c r="AJ27" s="47"/>
      <c r="AK27" s="48">
        <f>IF(AJ27&gt;0,0,AI27)</f>
        <v>0</v>
      </c>
      <c r="AL27" s="34">
        <f>MAX(AE27,AH27,AK27)</f>
        <v>0</v>
      </c>
      <c r="AM27" s="49">
        <f>(AL27+AA27+Q27)</f>
        <v>0</v>
      </c>
      <c r="AN27" s="50">
        <f>(AM27*D27)</f>
        <v>0</v>
      </c>
      <c r="AO27" s="74">
        <f>IF(E27&gt;0,AN27*E27,AM27*D27)</f>
        <v>0</v>
      </c>
      <c r="AP27" s="21">
        <f>(AM27/2.2046)</f>
        <v>0</v>
      </c>
      <c r="AQ27" s="47"/>
      <c r="AR27" s="117"/>
      <c r="AS27" s="117"/>
    </row>
    <row r="28" spans="1:45" s="53" customFormat="1" ht="15" customHeight="1">
      <c r="A28" s="126" t="s">
        <v>66</v>
      </c>
      <c r="B28" s="64"/>
      <c r="C28" s="124"/>
      <c r="D28" s="69"/>
      <c r="E28" s="67"/>
      <c r="F28" s="68"/>
      <c r="G28" s="14"/>
      <c r="H28" s="127"/>
      <c r="I28" s="47"/>
      <c r="J28" s="48"/>
      <c r="K28" s="16"/>
      <c r="L28" s="47"/>
      <c r="M28" s="48"/>
      <c r="N28" s="16"/>
      <c r="O28" s="47"/>
      <c r="P28" s="48"/>
      <c r="Q28" s="34"/>
      <c r="R28" s="46"/>
      <c r="S28" s="47"/>
      <c r="T28" s="48"/>
      <c r="U28" s="16"/>
      <c r="V28" s="47"/>
      <c r="W28" s="48"/>
      <c r="X28" s="16"/>
      <c r="Y28" s="47"/>
      <c r="Z28" s="48"/>
      <c r="AA28" s="34"/>
      <c r="AB28" s="125"/>
      <c r="AC28" s="16"/>
      <c r="AD28" s="47"/>
      <c r="AE28" s="48"/>
      <c r="AF28" s="16"/>
      <c r="AG28" s="47"/>
      <c r="AH28" s="48"/>
      <c r="AI28" s="16"/>
      <c r="AJ28" s="47"/>
      <c r="AK28" s="48"/>
      <c r="AL28" s="34"/>
      <c r="AM28" s="49"/>
      <c r="AN28" s="50"/>
      <c r="AO28" s="74"/>
      <c r="AP28" s="21"/>
      <c r="AQ28" s="47"/>
      <c r="AR28" s="117"/>
      <c r="AS28" s="117"/>
    </row>
    <row r="29" spans="1:45" s="53" customFormat="1" ht="15" customHeight="1">
      <c r="A29" s="126" t="s">
        <v>89</v>
      </c>
      <c r="B29" s="64"/>
      <c r="C29" s="124"/>
      <c r="D29" s="69"/>
      <c r="E29" s="67"/>
      <c r="F29" s="68"/>
      <c r="G29" s="14"/>
      <c r="H29" s="127"/>
      <c r="I29" s="47"/>
      <c r="J29" s="48"/>
      <c r="K29" s="16"/>
      <c r="L29" s="47"/>
      <c r="M29" s="48"/>
      <c r="N29" s="16"/>
      <c r="O29" s="47"/>
      <c r="P29" s="48"/>
      <c r="Q29" s="34"/>
      <c r="R29" s="46"/>
      <c r="S29" s="47"/>
      <c r="T29" s="48"/>
      <c r="U29" s="16"/>
      <c r="V29" s="47"/>
      <c r="W29" s="48"/>
      <c r="X29" s="16"/>
      <c r="Y29" s="47"/>
      <c r="Z29" s="48"/>
      <c r="AA29" s="34"/>
      <c r="AB29" s="125"/>
      <c r="AC29" s="16"/>
      <c r="AD29" s="47"/>
      <c r="AE29" s="48"/>
      <c r="AF29" s="16"/>
      <c r="AG29" s="47"/>
      <c r="AH29" s="48"/>
      <c r="AI29" s="16"/>
      <c r="AJ29" s="47"/>
      <c r="AK29" s="48"/>
      <c r="AL29" s="34"/>
      <c r="AM29" s="49"/>
      <c r="AN29" s="50"/>
      <c r="AO29" s="74"/>
      <c r="AP29" s="21"/>
      <c r="AQ29" s="47"/>
      <c r="AR29" s="117"/>
      <c r="AS29" s="117"/>
    </row>
    <row r="30" spans="1:45" ht="15" customHeight="1">
      <c r="A30" s="40" t="s">
        <v>63</v>
      </c>
      <c r="B30" s="37">
        <v>132</v>
      </c>
      <c r="C30" s="123">
        <f>B30/2.2046</f>
        <v>59.874807221264625</v>
      </c>
      <c r="D30" s="41">
        <v>0.8362</v>
      </c>
      <c r="E30" s="39"/>
      <c r="F30" s="44" t="s">
        <v>31</v>
      </c>
      <c r="G30" s="9">
        <v>132</v>
      </c>
      <c r="H30" s="10"/>
      <c r="I30" s="7"/>
      <c r="J30" s="11">
        <f>IF(I30&gt;0,0,H30)</f>
        <v>0</v>
      </c>
      <c r="K30" s="8"/>
      <c r="L30" s="7"/>
      <c r="M30" s="11">
        <f>IF(L30&gt;0,0,K30)</f>
        <v>0</v>
      </c>
      <c r="N30" s="8"/>
      <c r="O30" s="7"/>
      <c r="P30" s="11">
        <f>IF(O30&gt;0,0,N30)</f>
        <v>0</v>
      </c>
      <c r="Q30" s="34">
        <f>IF(COUNT(I30,L30)&gt;2,"out",MAX(J30,M30,P30))</f>
        <v>0</v>
      </c>
      <c r="R30" s="10"/>
      <c r="S30" s="7"/>
      <c r="T30" s="11">
        <f>IF(S30&gt;0,0,R30)</f>
        <v>0</v>
      </c>
      <c r="U30" s="8"/>
      <c r="V30" s="7"/>
      <c r="W30" s="11">
        <f>IF(V30&gt;0,0,U30)</f>
        <v>0</v>
      </c>
      <c r="X30" s="8"/>
      <c r="Y30" s="7"/>
      <c r="Z30" s="11">
        <f>IF(Y30&gt;0,0,X30)</f>
        <v>0</v>
      </c>
      <c r="AA30" s="34">
        <v>370</v>
      </c>
      <c r="AB30" s="125">
        <f>Q30+AA30</f>
        <v>370</v>
      </c>
      <c r="AC30" s="8"/>
      <c r="AD30" s="7"/>
      <c r="AE30" s="11">
        <f>IF(AD30&gt;0,0,AC30)</f>
        <v>0</v>
      </c>
      <c r="AF30" s="8"/>
      <c r="AG30" s="7"/>
      <c r="AH30" s="11">
        <f>IF(AG30&gt;0,0,AF30)</f>
        <v>0</v>
      </c>
      <c r="AI30" s="8"/>
      <c r="AJ30" s="7"/>
      <c r="AK30" s="11">
        <f>IF(AJ30&gt;0,0,AI30)</f>
        <v>0</v>
      </c>
      <c r="AL30" s="34">
        <f>MAX(AE30,AH30,AK30)</f>
        <v>0</v>
      </c>
      <c r="AM30" s="12">
        <f>(AL30+AA30+Q30)</f>
        <v>370</v>
      </c>
      <c r="AN30" s="22">
        <f>(AM30*D30)</f>
        <v>309.394</v>
      </c>
      <c r="AO30" s="74">
        <f>IF(E30&gt;0,AN30*E30,AM30*D30)</f>
        <v>309.394</v>
      </c>
      <c r="AP30" s="21">
        <f>(AM30/2.2046)</f>
        <v>167.83089902930237</v>
      </c>
      <c r="AQ30" s="7">
        <v>31</v>
      </c>
      <c r="AR30" s="118">
        <v>1</v>
      </c>
      <c r="AS30" s="118"/>
    </row>
    <row r="31" spans="1:45" s="53" customFormat="1" ht="15" customHeight="1">
      <c r="A31" s="126" t="s">
        <v>91</v>
      </c>
      <c r="B31" s="64"/>
      <c r="C31" s="124"/>
      <c r="D31" s="69"/>
      <c r="E31" s="67"/>
      <c r="F31" s="68"/>
      <c r="G31" s="14"/>
      <c r="H31" s="46"/>
      <c r="I31" s="47"/>
      <c r="J31" s="48"/>
      <c r="K31" s="16"/>
      <c r="L31" s="47"/>
      <c r="M31" s="48"/>
      <c r="N31" s="16"/>
      <c r="O31" s="47"/>
      <c r="P31" s="48"/>
      <c r="Q31" s="34"/>
      <c r="R31" s="46"/>
      <c r="S31" s="47"/>
      <c r="T31" s="48"/>
      <c r="U31" s="16"/>
      <c r="V31" s="47"/>
      <c r="W31" s="48"/>
      <c r="X31" s="16"/>
      <c r="Y31" s="47"/>
      <c r="Z31" s="48"/>
      <c r="AA31" s="34"/>
      <c r="AB31" s="125"/>
      <c r="AC31" s="16"/>
      <c r="AD31" s="47"/>
      <c r="AE31" s="48"/>
      <c r="AF31" s="16"/>
      <c r="AG31" s="47"/>
      <c r="AH31" s="48"/>
      <c r="AI31" s="16"/>
      <c r="AJ31" s="47"/>
      <c r="AK31" s="48"/>
      <c r="AL31" s="34"/>
      <c r="AM31" s="49"/>
      <c r="AN31" s="50"/>
      <c r="AO31" s="74"/>
      <c r="AP31" s="51"/>
      <c r="AQ31" s="47"/>
      <c r="AR31" s="117"/>
      <c r="AS31" s="117"/>
    </row>
    <row r="32" spans="1:45" s="53" customFormat="1" ht="15" customHeight="1">
      <c r="A32" s="40" t="s">
        <v>73</v>
      </c>
      <c r="B32" s="47">
        <v>194.1</v>
      </c>
      <c r="C32" s="124">
        <f>B32/2.2046</f>
        <v>88.04318243672321</v>
      </c>
      <c r="D32" s="69">
        <v>0.619</v>
      </c>
      <c r="E32" s="85"/>
      <c r="F32" s="86" t="s">
        <v>31</v>
      </c>
      <c r="G32" s="14">
        <v>198</v>
      </c>
      <c r="H32" s="46"/>
      <c r="I32" s="47"/>
      <c r="J32" s="48">
        <f>IF(I32&gt;0,0,H32)</f>
        <v>0</v>
      </c>
      <c r="K32" s="16"/>
      <c r="L32" s="47"/>
      <c r="M32" s="48">
        <f>IF(L32&gt;0,0,K32)</f>
        <v>0</v>
      </c>
      <c r="N32" s="16"/>
      <c r="O32" s="47"/>
      <c r="P32" s="48">
        <f>IF(O32&gt;0,0,N32)</f>
        <v>0</v>
      </c>
      <c r="Q32" s="34">
        <f>IF(COUNT(I32,L32)&gt;2,"out",MAX(J32,M32,P32))</f>
        <v>0</v>
      </c>
      <c r="R32" s="46"/>
      <c r="S32" s="47"/>
      <c r="T32" s="48">
        <f>IF(S32&gt;0,0,R32)</f>
        <v>0</v>
      </c>
      <c r="U32" s="16"/>
      <c r="V32" s="47"/>
      <c r="W32" s="48">
        <f>IF(V32&gt;0,0,U32)</f>
        <v>0</v>
      </c>
      <c r="X32" s="16"/>
      <c r="Y32" s="47"/>
      <c r="Z32" s="48">
        <f>IF(Y32&gt;0,0,X32)</f>
        <v>0</v>
      </c>
      <c r="AA32" s="34">
        <v>555</v>
      </c>
      <c r="AB32" s="125">
        <f>Q32+AA32</f>
        <v>555</v>
      </c>
      <c r="AC32" s="16"/>
      <c r="AD32" s="47"/>
      <c r="AE32" s="48">
        <f>IF(AD32&gt;0,0,AC32)</f>
        <v>0</v>
      </c>
      <c r="AF32" s="16"/>
      <c r="AG32" s="47"/>
      <c r="AH32" s="48">
        <f>IF(AG32&gt;0,0,AF32)</f>
        <v>0</v>
      </c>
      <c r="AI32" s="16"/>
      <c r="AJ32" s="47"/>
      <c r="AK32" s="48">
        <f>IF(AJ32&gt;0,0,AI32)</f>
        <v>0</v>
      </c>
      <c r="AL32" s="34">
        <v>0</v>
      </c>
      <c r="AM32" s="49">
        <f>(AL32+AA32+Q32)</f>
        <v>555</v>
      </c>
      <c r="AN32" s="50">
        <f>(AM32*D32)</f>
        <v>343.545</v>
      </c>
      <c r="AO32" s="74">
        <f>IF(E32&gt;0,AN32*E32,AM32*D32)</f>
        <v>343.545</v>
      </c>
      <c r="AP32" s="21">
        <f>(AM32/2.2046)</f>
        <v>251.74634854395353</v>
      </c>
      <c r="AQ32" s="47">
        <v>33</v>
      </c>
      <c r="AR32" s="117">
        <v>1</v>
      </c>
      <c r="AS32" s="117" t="s">
        <v>95</v>
      </c>
    </row>
    <row r="33" spans="1:45" s="53" customFormat="1" ht="15" customHeight="1">
      <c r="A33" s="126" t="s">
        <v>84</v>
      </c>
      <c r="B33" s="47"/>
      <c r="C33" s="124"/>
      <c r="D33" s="69"/>
      <c r="E33" s="85"/>
      <c r="F33" s="86"/>
      <c r="G33" s="14"/>
      <c r="H33" s="46"/>
      <c r="I33" s="47"/>
      <c r="J33" s="48"/>
      <c r="K33" s="16"/>
      <c r="L33" s="47"/>
      <c r="M33" s="48"/>
      <c r="N33" s="16"/>
      <c r="O33" s="47"/>
      <c r="P33" s="48"/>
      <c r="Q33" s="34"/>
      <c r="R33" s="46"/>
      <c r="S33" s="47"/>
      <c r="T33" s="48"/>
      <c r="U33" s="16"/>
      <c r="V33" s="47"/>
      <c r="W33" s="48"/>
      <c r="X33" s="16"/>
      <c r="Y33" s="47"/>
      <c r="Z33" s="48"/>
      <c r="AA33" s="34"/>
      <c r="AB33" s="125"/>
      <c r="AC33" s="16"/>
      <c r="AD33" s="47"/>
      <c r="AE33" s="48"/>
      <c r="AF33" s="16"/>
      <c r="AG33" s="47"/>
      <c r="AH33" s="48"/>
      <c r="AI33" s="16"/>
      <c r="AJ33" s="47"/>
      <c r="AK33" s="48"/>
      <c r="AL33" s="34"/>
      <c r="AM33" s="49"/>
      <c r="AN33" s="50"/>
      <c r="AO33" s="74"/>
      <c r="AP33" s="21"/>
      <c r="AQ33" s="47"/>
      <c r="AR33" s="117"/>
      <c r="AS33" s="117"/>
    </row>
    <row r="34" spans="1:45" s="33" customFormat="1" ht="15" customHeight="1">
      <c r="A34" s="5" t="s">
        <v>62</v>
      </c>
      <c r="B34" s="37">
        <v>230.3</v>
      </c>
      <c r="C34" s="123">
        <f>B34/2.2046</f>
        <v>104.46339472013064</v>
      </c>
      <c r="D34" s="43">
        <v>0.5717</v>
      </c>
      <c r="E34" s="39"/>
      <c r="F34" s="44" t="s">
        <v>31</v>
      </c>
      <c r="G34" s="9">
        <v>242</v>
      </c>
      <c r="H34" s="10"/>
      <c r="I34" s="7"/>
      <c r="J34" s="11">
        <f>IF(I34&gt;0,0,H34)</f>
        <v>0</v>
      </c>
      <c r="K34" s="8"/>
      <c r="L34" s="7"/>
      <c r="M34" s="11">
        <f>IF(L34&gt;0,0,K34)</f>
        <v>0</v>
      </c>
      <c r="N34" s="8"/>
      <c r="O34" s="7"/>
      <c r="P34" s="11">
        <f>IF(O34&gt;0,0,N34)</f>
        <v>0</v>
      </c>
      <c r="Q34" s="34">
        <f>IF(COUNT(I34,L34)&gt;2,"out",MAX(J34,M34,P34))</f>
        <v>0</v>
      </c>
      <c r="R34" s="10"/>
      <c r="S34" s="7"/>
      <c r="T34" s="11">
        <f>IF(S34&gt;0,0,R34)</f>
        <v>0</v>
      </c>
      <c r="U34" s="8"/>
      <c r="V34" s="7"/>
      <c r="W34" s="11">
        <f>IF(V34&gt;0,0,U34)</f>
        <v>0</v>
      </c>
      <c r="X34" s="8"/>
      <c r="Y34" s="7"/>
      <c r="Z34" s="11">
        <f>IF(Y34&gt;0,0,X34)</f>
        <v>0</v>
      </c>
      <c r="AA34" s="34">
        <v>465</v>
      </c>
      <c r="AB34" s="125">
        <f>Q34+AA34</f>
        <v>465</v>
      </c>
      <c r="AC34" s="8"/>
      <c r="AD34" s="7"/>
      <c r="AE34" s="11">
        <f>IF(AD34&gt;0,0,AC34)</f>
        <v>0</v>
      </c>
      <c r="AF34" s="8"/>
      <c r="AG34" s="7"/>
      <c r="AH34" s="11">
        <f>IF(AG34&gt;0,0,AF34)</f>
        <v>0</v>
      </c>
      <c r="AI34" s="8"/>
      <c r="AJ34" s="7"/>
      <c r="AK34" s="11">
        <f>IF(AJ34&gt;0,0,AI34)</f>
        <v>0</v>
      </c>
      <c r="AL34" s="34">
        <f>MAX(AE34,AH34,AK34)</f>
        <v>0</v>
      </c>
      <c r="AM34" s="12">
        <f>(AL34+AA34+Q34)</f>
        <v>465</v>
      </c>
      <c r="AN34" s="22">
        <f>(AM34*D34)</f>
        <v>265.8405</v>
      </c>
      <c r="AO34" s="74">
        <f>IF(E34&gt;0,AN34*E34,AM34*D34)</f>
        <v>265.8405</v>
      </c>
      <c r="AP34" s="21">
        <f>(AM34/2.2046)</f>
        <v>210.92261634763676</v>
      </c>
      <c r="AQ34" s="7">
        <v>33</v>
      </c>
      <c r="AR34" s="118">
        <v>1</v>
      </c>
      <c r="AS34" s="118"/>
    </row>
    <row r="35" spans="1:45" ht="15" customHeight="1">
      <c r="A35" s="126" t="s">
        <v>90</v>
      </c>
      <c r="B35" s="37"/>
      <c r="C35" s="123"/>
      <c r="D35" s="41"/>
      <c r="E35" s="39"/>
      <c r="F35" s="44"/>
      <c r="G35" s="9"/>
      <c r="H35" s="10"/>
      <c r="I35" s="7"/>
      <c r="J35" s="11"/>
      <c r="K35" s="8"/>
      <c r="L35" s="7"/>
      <c r="M35" s="11"/>
      <c r="N35" s="8"/>
      <c r="O35" s="7"/>
      <c r="P35" s="11"/>
      <c r="Q35" s="34"/>
      <c r="R35" s="10"/>
      <c r="S35" s="7"/>
      <c r="T35" s="11"/>
      <c r="U35" s="8"/>
      <c r="V35" s="7"/>
      <c r="W35" s="11"/>
      <c r="X35" s="8"/>
      <c r="Y35" s="7"/>
      <c r="Z35" s="11"/>
      <c r="AA35" s="34"/>
      <c r="AB35" s="125"/>
      <c r="AC35" s="8"/>
      <c r="AD35" s="7"/>
      <c r="AE35" s="11"/>
      <c r="AF35" s="8"/>
      <c r="AG35" s="7"/>
      <c r="AH35" s="11"/>
      <c r="AI35" s="8"/>
      <c r="AJ35" s="7"/>
      <c r="AK35" s="11"/>
      <c r="AL35" s="34"/>
      <c r="AM35" s="12"/>
      <c r="AN35" s="22"/>
      <c r="AO35" s="74"/>
      <c r="AP35" s="21"/>
      <c r="AQ35" s="7"/>
      <c r="AR35" s="118"/>
      <c r="AS35" s="118"/>
    </row>
    <row r="36" spans="1:45" s="53" customFormat="1" ht="15" customHeight="1">
      <c r="A36" s="40" t="s">
        <v>60</v>
      </c>
      <c r="B36" s="37">
        <v>181</v>
      </c>
      <c r="C36" s="123">
        <f>B36/2.2046</f>
        <v>82.1010614170371</v>
      </c>
      <c r="D36" s="41">
        <v>0.6471</v>
      </c>
      <c r="E36" s="39">
        <v>1.031</v>
      </c>
      <c r="F36" s="44" t="s">
        <v>29</v>
      </c>
      <c r="G36" s="14">
        <v>181</v>
      </c>
      <c r="H36" s="46"/>
      <c r="I36" s="47"/>
      <c r="J36" s="48">
        <f>IF(I36&gt;0,0,H36)</f>
        <v>0</v>
      </c>
      <c r="K36" s="16"/>
      <c r="L36" s="47"/>
      <c r="M36" s="48">
        <f>IF(L36&gt;0,0,K36)</f>
        <v>0</v>
      </c>
      <c r="N36" s="16"/>
      <c r="O36" s="47"/>
      <c r="P36" s="48">
        <f>IF(O36&gt;0,0,N36)</f>
        <v>0</v>
      </c>
      <c r="Q36" s="34">
        <f>IF(COUNT(I36,L36)&gt;2,"out",MAX(J36,M36,P36))</f>
        <v>0</v>
      </c>
      <c r="R36" s="46"/>
      <c r="S36" s="47"/>
      <c r="T36" s="48">
        <f>IF(S36&gt;0,0,R36)</f>
        <v>0</v>
      </c>
      <c r="U36" s="16"/>
      <c r="V36" s="47"/>
      <c r="W36" s="48">
        <f>IF(V36&gt;0,0,U36)</f>
        <v>0</v>
      </c>
      <c r="X36" s="16"/>
      <c r="Y36" s="47"/>
      <c r="Z36" s="48">
        <f>IF(Y36&gt;0,0,X36)</f>
        <v>0</v>
      </c>
      <c r="AA36" s="34">
        <v>270</v>
      </c>
      <c r="AB36" s="125">
        <f>Q36+AA36</f>
        <v>270</v>
      </c>
      <c r="AC36" s="16"/>
      <c r="AD36" s="47"/>
      <c r="AE36" s="48">
        <f>IF(AD36&gt;0,0,AC36)</f>
        <v>0</v>
      </c>
      <c r="AF36" s="16"/>
      <c r="AG36" s="47"/>
      <c r="AH36" s="48">
        <f>IF(AG36&gt;0,0,AF36)</f>
        <v>0</v>
      </c>
      <c r="AI36" s="16"/>
      <c r="AJ36" s="47"/>
      <c r="AK36" s="48">
        <f>IF(AJ36&gt;0,0,AI36)</f>
        <v>0</v>
      </c>
      <c r="AL36" s="34">
        <f>MAX(AE36,AH36,AK36)</f>
        <v>0</v>
      </c>
      <c r="AM36" s="49">
        <f>(AL36+AA36+Q36)</f>
        <v>270</v>
      </c>
      <c r="AN36" s="50">
        <f>(AM36*D36)</f>
        <v>174.717</v>
      </c>
      <c r="AO36" s="74">
        <f>IF(E36&gt;0,AN36*E36,AM36*D36)</f>
        <v>180.133227</v>
      </c>
      <c r="AP36" s="21">
        <f>(AM36/2.2046)</f>
        <v>122.47119658895036</v>
      </c>
      <c r="AQ36" s="7">
        <v>43</v>
      </c>
      <c r="AR36" s="117">
        <v>1</v>
      </c>
      <c r="AS36" s="117"/>
    </row>
    <row r="37" spans="1:45" s="53" customFormat="1" ht="15" customHeight="1">
      <c r="A37" s="40" t="s">
        <v>75</v>
      </c>
      <c r="B37" s="64">
        <v>181</v>
      </c>
      <c r="C37" s="124">
        <f>B37/2.2046</f>
        <v>82.1010614170371</v>
      </c>
      <c r="D37" s="69">
        <v>0.6466</v>
      </c>
      <c r="E37" s="67">
        <v>1.835</v>
      </c>
      <c r="F37" s="68" t="s">
        <v>29</v>
      </c>
      <c r="G37" s="14">
        <v>181</v>
      </c>
      <c r="H37" s="46"/>
      <c r="I37" s="47"/>
      <c r="J37" s="48">
        <f>IF(I37&gt;0,0,H37)</f>
        <v>0</v>
      </c>
      <c r="K37" s="16"/>
      <c r="L37" s="47"/>
      <c r="M37" s="48">
        <f>IF(L37&gt;0,0,K37)</f>
        <v>0</v>
      </c>
      <c r="N37" s="16"/>
      <c r="O37" s="47"/>
      <c r="P37" s="48">
        <f>IF(O37&gt;0,0,N37)</f>
        <v>0</v>
      </c>
      <c r="Q37" s="34">
        <f>IF(COUNT(I37,L37)&gt;2,"out",MAX(J37,M37,P37))</f>
        <v>0</v>
      </c>
      <c r="R37" s="46"/>
      <c r="S37" s="47"/>
      <c r="T37" s="48">
        <f>IF(S37&gt;0,0,R37)</f>
        <v>0</v>
      </c>
      <c r="U37" s="16"/>
      <c r="V37" s="47"/>
      <c r="W37" s="48">
        <f>IF(V37&gt;0,0,U37)</f>
        <v>0</v>
      </c>
      <c r="X37" s="16"/>
      <c r="Y37" s="47"/>
      <c r="Z37" s="48">
        <f>IF(Y37&gt;0,0,X37)</f>
        <v>0</v>
      </c>
      <c r="AA37" s="34">
        <v>225</v>
      </c>
      <c r="AB37" s="125">
        <f>Q37+AA37</f>
        <v>225</v>
      </c>
      <c r="AC37" s="16"/>
      <c r="AD37" s="47"/>
      <c r="AE37" s="48">
        <f>IF(AD37&gt;0,0,AC37)</f>
        <v>0</v>
      </c>
      <c r="AF37" s="16"/>
      <c r="AG37" s="47"/>
      <c r="AH37" s="48">
        <f>IF(AG37&gt;0,0,AF37)</f>
        <v>0</v>
      </c>
      <c r="AI37" s="16"/>
      <c r="AJ37" s="47"/>
      <c r="AK37" s="48">
        <f>IF(AJ37&gt;0,0,AI37)</f>
        <v>0</v>
      </c>
      <c r="AL37" s="34">
        <f>MAX(AE37,AH37,AK37)</f>
        <v>0</v>
      </c>
      <c r="AM37" s="49">
        <f>(AL37+AA37+Q37)</f>
        <v>225</v>
      </c>
      <c r="AN37" s="50">
        <f>(AM37*D37)</f>
        <v>145.48499999999999</v>
      </c>
      <c r="AO37" s="74">
        <f>IF(E37&gt;0,AN37*E37,AM37*D37)</f>
        <v>266.964975</v>
      </c>
      <c r="AP37" s="51">
        <f>(AM37/2.2046)</f>
        <v>102.05933049079198</v>
      </c>
      <c r="AQ37" s="47">
        <v>75</v>
      </c>
      <c r="AR37" s="117">
        <v>1</v>
      </c>
      <c r="AS37" s="117"/>
    </row>
    <row r="38" spans="1:45" s="33" customFormat="1" ht="15" customHeight="1">
      <c r="A38" s="132" t="s">
        <v>85</v>
      </c>
      <c r="B38" s="37"/>
      <c r="C38" s="123"/>
      <c r="D38" s="43"/>
      <c r="E38" s="39"/>
      <c r="F38" s="44"/>
      <c r="G38" s="9"/>
      <c r="H38" s="10"/>
      <c r="I38" s="7"/>
      <c r="J38" s="11"/>
      <c r="K38" s="8"/>
      <c r="L38" s="7"/>
      <c r="M38" s="11"/>
      <c r="N38" s="8"/>
      <c r="O38" s="7"/>
      <c r="P38" s="11"/>
      <c r="Q38" s="34"/>
      <c r="R38" s="10"/>
      <c r="S38" s="7"/>
      <c r="T38" s="11"/>
      <c r="U38" s="8"/>
      <c r="V38" s="7"/>
      <c r="W38" s="11"/>
      <c r="X38" s="8"/>
      <c r="Y38" s="7"/>
      <c r="Z38" s="11"/>
      <c r="AA38" s="34"/>
      <c r="AB38" s="125"/>
      <c r="AC38" s="8"/>
      <c r="AD38" s="7"/>
      <c r="AE38" s="11"/>
      <c r="AF38" s="8"/>
      <c r="AG38" s="7"/>
      <c r="AH38" s="11"/>
      <c r="AI38" s="8"/>
      <c r="AJ38" s="7"/>
      <c r="AK38" s="11"/>
      <c r="AL38" s="34"/>
      <c r="AM38" s="12"/>
      <c r="AN38" s="22"/>
      <c r="AO38" s="74"/>
      <c r="AP38" s="21"/>
      <c r="AQ38" s="7"/>
      <c r="AR38" s="118"/>
      <c r="AS38" s="118"/>
    </row>
    <row r="39" spans="1:45" s="53" customFormat="1" ht="15" customHeight="1">
      <c r="A39" s="36" t="s">
        <v>37</v>
      </c>
      <c r="B39" s="64">
        <v>242</v>
      </c>
      <c r="C39" s="124">
        <f>B39/2.2046</f>
        <v>109.77047990565181</v>
      </c>
      <c r="D39" s="69">
        <v>0.5628</v>
      </c>
      <c r="E39" s="67">
        <v>1.02</v>
      </c>
      <c r="F39" s="68" t="s">
        <v>29</v>
      </c>
      <c r="G39" s="14">
        <v>242</v>
      </c>
      <c r="H39" s="46"/>
      <c r="I39" s="47"/>
      <c r="J39" s="48">
        <f>IF(I39&gt;0,0,H39)</f>
        <v>0</v>
      </c>
      <c r="K39" s="16"/>
      <c r="L39" s="47"/>
      <c r="M39" s="48">
        <f>IF(L39&gt;0,0,K39)</f>
        <v>0</v>
      </c>
      <c r="N39" s="16"/>
      <c r="O39" s="47"/>
      <c r="P39" s="48">
        <f>IF(O39&gt;0,0,N39)</f>
        <v>0</v>
      </c>
      <c r="Q39" s="34">
        <f>IF(COUNT(I39,L39)&gt;2,"out",MAX(J39,M39,P39))</f>
        <v>0</v>
      </c>
      <c r="R39" s="46"/>
      <c r="S39" s="47"/>
      <c r="T39" s="48">
        <f>IF(S39&gt;0,0,R39)</f>
        <v>0</v>
      </c>
      <c r="U39" s="16"/>
      <c r="V39" s="47"/>
      <c r="W39" s="48">
        <f>IF(V39&gt;0,0,U39)</f>
        <v>0</v>
      </c>
      <c r="X39" s="16"/>
      <c r="Y39" s="47"/>
      <c r="Z39" s="48">
        <f>IF(Y39&gt;0,0,X39)</f>
        <v>0</v>
      </c>
      <c r="AA39" s="34">
        <v>495</v>
      </c>
      <c r="AB39" s="125">
        <f>Q39+AA39</f>
        <v>495</v>
      </c>
      <c r="AC39" s="16"/>
      <c r="AD39" s="47"/>
      <c r="AE39" s="48">
        <f>IF(AD39&gt;0,0,AC39)</f>
        <v>0</v>
      </c>
      <c r="AF39" s="16"/>
      <c r="AG39" s="47"/>
      <c r="AH39" s="48">
        <f>IF(AG39&gt;0,0,AF39)</f>
        <v>0</v>
      </c>
      <c r="AI39" s="16"/>
      <c r="AJ39" s="47"/>
      <c r="AK39" s="48">
        <f>IF(AJ39&gt;0,0,AI39)</f>
        <v>0</v>
      </c>
      <c r="AL39" s="34">
        <f>MAX(AE39,AH39,AK39)</f>
        <v>0</v>
      </c>
      <c r="AM39" s="49">
        <f>(AL39+AA39+Q39)</f>
        <v>495</v>
      </c>
      <c r="AN39" s="50">
        <f>(AM39*D39)</f>
        <v>278.58599999999996</v>
      </c>
      <c r="AO39" s="74">
        <f>IF(E39&gt;0,AN39*E39,AM39*D39)</f>
        <v>284.15772</v>
      </c>
      <c r="AP39" s="21">
        <f>(AM39/2.2046)</f>
        <v>224.53052707974234</v>
      </c>
      <c r="AQ39" s="47">
        <v>42</v>
      </c>
      <c r="AR39" s="117">
        <v>1</v>
      </c>
      <c r="AS39" s="117"/>
    </row>
    <row r="40" spans="1:45" s="33" customFormat="1" ht="15" customHeight="1">
      <c r="A40" s="40" t="s">
        <v>38</v>
      </c>
      <c r="B40" s="37">
        <v>240</v>
      </c>
      <c r="C40" s="123">
        <f>B40/2.2046</f>
        <v>108.86328585684477</v>
      </c>
      <c r="D40" s="41">
        <v>0.5643</v>
      </c>
      <c r="E40" s="39">
        <v>1.068</v>
      </c>
      <c r="F40" s="44" t="s">
        <v>29</v>
      </c>
      <c r="G40" s="14">
        <v>242</v>
      </c>
      <c r="H40" s="46"/>
      <c r="I40" s="47"/>
      <c r="J40" s="48">
        <f>IF(I40&gt;0,0,H40)</f>
        <v>0</v>
      </c>
      <c r="K40" s="16"/>
      <c r="L40" s="47"/>
      <c r="M40" s="48">
        <f>IF(L40&gt;0,0,K40)</f>
        <v>0</v>
      </c>
      <c r="N40" s="16"/>
      <c r="O40" s="47"/>
      <c r="P40" s="48">
        <f>IF(O40&gt;0,0,N40)</f>
        <v>0</v>
      </c>
      <c r="Q40" s="34">
        <f>IF(COUNT(I40,L40)&gt;2,"out",MAX(J40,M40,P40))</f>
        <v>0</v>
      </c>
      <c r="R40" s="46"/>
      <c r="S40" s="47"/>
      <c r="T40" s="48">
        <f>IF(S40&gt;0,0,R40)</f>
        <v>0</v>
      </c>
      <c r="U40" s="16"/>
      <c r="V40" s="47"/>
      <c r="W40" s="48">
        <f>IF(V40&gt;0,0,U40)</f>
        <v>0</v>
      </c>
      <c r="X40" s="16"/>
      <c r="Y40" s="47"/>
      <c r="Z40" s="48">
        <f>IF(Y40&gt;0,0,X40)</f>
        <v>0</v>
      </c>
      <c r="AA40" s="34">
        <v>460</v>
      </c>
      <c r="AB40" s="125">
        <f>Q40+AA40</f>
        <v>460</v>
      </c>
      <c r="AC40" s="16"/>
      <c r="AD40" s="47"/>
      <c r="AE40" s="48">
        <f>IF(AD40&gt;0,0,AC40)</f>
        <v>0</v>
      </c>
      <c r="AF40" s="16"/>
      <c r="AG40" s="47"/>
      <c r="AH40" s="48">
        <f>IF(AG40&gt;0,0,AF40)</f>
        <v>0</v>
      </c>
      <c r="AI40" s="16"/>
      <c r="AJ40" s="47"/>
      <c r="AK40" s="48">
        <f>IF(AJ40&gt;0,0,AI40)</f>
        <v>0</v>
      </c>
      <c r="AL40" s="34">
        <f>MAX(AE40,AH40,AK40)</f>
        <v>0</v>
      </c>
      <c r="AM40" s="49">
        <f>(AL40+AA40+Q40)</f>
        <v>460</v>
      </c>
      <c r="AN40" s="50">
        <f>(AM40*D40)</f>
        <v>259.57800000000003</v>
      </c>
      <c r="AO40" s="74">
        <f>IF(E40&gt;0,AN40*E40,AM40*D40)</f>
        <v>277.22930400000007</v>
      </c>
      <c r="AP40" s="21">
        <f>(AM40/2.2046)</f>
        <v>208.65463122561914</v>
      </c>
      <c r="AQ40" s="43">
        <v>46</v>
      </c>
      <c r="AR40" s="117">
        <v>2</v>
      </c>
      <c r="AS40" s="117"/>
    </row>
    <row r="41" spans="1:45" s="33" customFormat="1" ht="15" customHeight="1">
      <c r="A41" s="126" t="s">
        <v>92</v>
      </c>
      <c r="B41" s="37"/>
      <c r="C41" s="123"/>
      <c r="D41" s="41"/>
      <c r="E41" s="39"/>
      <c r="F41" s="44"/>
      <c r="G41" s="14"/>
      <c r="H41" s="127"/>
      <c r="I41" s="47"/>
      <c r="J41" s="48"/>
      <c r="K41" s="16"/>
      <c r="L41" s="47"/>
      <c r="M41" s="48"/>
      <c r="N41" s="16"/>
      <c r="O41" s="47"/>
      <c r="P41" s="48"/>
      <c r="Q41" s="34"/>
      <c r="R41" s="46"/>
      <c r="S41" s="47"/>
      <c r="T41" s="48"/>
      <c r="U41" s="16"/>
      <c r="V41" s="47"/>
      <c r="W41" s="48"/>
      <c r="X41" s="16"/>
      <c r="Y41" s="47"/>
      <c r="Z41" s="48"/>
      <c r="AA41" s="34"/>
      <c r="AB41" s="125"/>
      <c r="AC41" s="16"/>
      <c r="AD41" s="47"/>
      <c r="AE41" s="48"/>
      <c r="AF41" s="16"/>
      <c r="AG41" s="47"/>
      <c r="AH41" s="48"/>
      <c r="AI41" s="16"/>
      <c r="AJ41" s="47"/>
      <c r="AK41" s="48"/>
      <c r="AL41" s="34"/>
      <c r="AM41" s="49"/>
      <c r="AN41" s="50"/>
      <c r="AO41" s="74"/>
      <c r="AP41" s="21"/>
      <c r="AQ41" s="43"/>
      <c r="AR41" s="117"/>
      <c r="AS41" s="117"/>
    </row>
    <row r="42" spans="1:45" s="53" customFormat="1" ht="15" customHeight="1">
      <c r="A42" s="40" t="s">
        <v>79</v>
      </c>
      <c r="B42" s="64">
        <v>252.7</v>
      </c>
      <c r="C42" s="124">
        <f>B42/2.2046</f>
        <v>114.62396806676946</v>
      </c>
      <c r="D42" s="69">
        <v>0.5566</v>
      </c>
      <c r="E42" s="67">
        <v>1.34</v>
      </c>
      <c r="F42" s="68" t="s">
        <v>29</v>
      </c>
      <c r="G42" s="14">
        <v>275</v>
      </c>
      <c r="H42" s="16"/>
      <c r="I42" s="47"/>
      <c r="J42" s="48">
        <f>IF(I42&gt;0,0,H42)</f>
        <v>0</v>
      </c>
      <c r="K42" s="16"/>
      <c r="L42" s="47"/>
      <c r="M42" s="48">
        <f>IF(L42&gt;0,0,K42)</f>
        <v>0</v>
      </c>
      <c r="N42" s="16"/>
      <c r="O42" s="47"/>
      <c r="P42" s="48">
        <f>IF(O42&gt;0,0,N42)</f>
        <v>0</v>
      </c>
      <c r="Q42" s="34">
        <f>IF(COUNT(I42,L42)&gt;2,"out",MAX(J42,M42,P42))</f>
        <v>0</v>
      </c>
      <c r="R42" s="46"/>
      <c r="S42" s="47"/>
      <c r="T42" s="48">
        <f>IF(S42&gt;0,0,R42)</f>
        <v>0</v>
      </c>
      <c r="U42" s="16"/>
      <c r="V42" s="47"/>
      <c r="W42" s="48">
        <f>IF(V42&gt;0,0,U42)</f>
        <v>0</v>
      </c>
      <c r="X42" s="16"/>
      <c r="Y42" s="47"/>
      <c r="Z42" s="48">
        <f>IF(Y42&gt;0,0,X42)</f>
        <v>0</v>
      </c>
      <c r="AA42" s="34">
        <v>375</v>
      </c>
      <c r="AB42" s="125">
        <f>Q42+AA42</f>
        <v>375</v>
      </c>
      <c r="AC42" s="16"/>
      <c r="AD42" s="47"/>
      <c r="AE42" s="48">
        <f>IF(AD42&gt;0,0,AC42)</f>
        <v>0</v>
      </c>
      <c r="AF42" s="16"/>
      <c r="AG42" s="47"/>
      <c r="AH42" s="48">
        <f>IF(AG42&gt;0,0,AF42)</f>
        <v>0</v>
      </c>
      <c r="AI42" s="16"/>
      <c r="AJ42" s="47"/>
      <c r="AK42" s="48">
        <f>IF(AJ42&gt;0,0,AI42)</f>
        <v>0</v>
      </c>
      <c r="AL42" s="34">
        <f>MAX(AE42,AH42,AK42)</f>
        <v>0</v>
      </c>
      <c r="AM42" s="49">
        <f>(AL42+AA42+Q42)</f>
        <v>375</v>
      </c>
      <c r="AN42" s="50">
        <f>(AM42*D42)</f>
        <v>208.725</v>
      </c>
      <c r="AO42" s="74">
        <f>IF(E42&gt;0,AN42*E42,AM42*D42)</f>
        <v>279.6915</v>
      </c>
      <c r="AP42" s="21">
        <f>(AM42/2.2046)</f>
        <v>170.09888415131996</v>
      </c>
      <c r="AQ42" s="47">
        <v>60</v>
      </c>
      <c r="AR42" s="117">
        <v>1</v>
      </c>
      <c r="AS42" s="117"/>
    </row>
    <row r="43" spans="1:45" s="53" customFormat="1" ht="15" customHeight="1">
      <c r="A43" s="128"/>
      <c r="B43" s="64"/>
      <c r="C43" s="124">
        <f>B43/2.2046</f>
        <v>0</v>
      </c>
      <c r="D43" s="47"/>
      <c r="E43" s="87"/>
      <c r="F43" s="88"/>
      <c r="G43" s="14"/>
      <c r="H43" s="46"/>
      <c r="I43" s="47"/>
      <c r="J43" s="48">
        <f>IF(I43&gt;0,0,H43)</f>
        <v>0</v>
      </c>
      <c r="K43" s="16"/>
      <c r="L43" s="47"/>
      <c r="M43" s="48">
        <f>IF(L43&gt;0,0,K43)</f>
        <v>0</v>
      </c>
      <c r="N43" s="16"/>
      <c r="O43" s="47"/>
      <c r="P43" s="48">
        <f>IF(O43&gt;0,0,N43)</f>
        <v>0</v>
      </c>
      <c r="Q43" s="34">
        <f>IF(COUNT(I43,L43)&gt;2,"out",MAX(J43,M43,P43))</f>
        <v>0</v>
      </c>
      <c r="R43" s="46"/>
      <c r="S43" s="47"/>
      <c r="T43" s="48">
        <f>IF(S43&gt;0,0,R43)</f>
        <v>0</v>
      </c>
      <c r="U43" s="16"/>
      <c r="V43" s="47"/>
      <c r="W43" s="48">
        <f>IF(V43&gt;0,0,U43)</f>
        <v>0</v>
      </c>
      <c r="X43" s="16"/>
      <c r="Y43" s="47"/>
      <c r="Z43" s="48">
        <f>IF(Y43&gt;0,0,X43)</f>
        <v>0</v>
      </c>
      <c r="AA43" s="34">
        <f>MAX(T43,W43,Z43)</f>
        <v>0</v>
      </c>
      <c r="AB43" s="125">
        <f>Q43+AA43</f>
        <v>0</v>
      </c>
      <c r="AC43" s="16"/>
      <c r="AD43" s="47"/>
      <c r="AE43" s="48">
        <f>IF(AD43&gt;0,0,AC43)</f>
        <v>0</v>
      </c>
      <c r="AF43" s="16"/>
      <c r="AG43" s="47"/>
      <c r="AH43" s="48">
        <f>IF(AG43&gt;0,0,AF43)</f>
        <v>0</v>
      </c>
      <c r="AI43" s="16"/>
      <c r="AJ43" s="47"/>
      <c r="AK43" s="48">
        <f>IF(AJ43&gt;0,0,AI43)</f>
        <v>0</v>
      </c>
      <c r="AL43" s="34">
        <f>MAX(AE43,AH43,AK43)</f>
        <v>0</v>
      </c>
      <c r="AM43" s="49">
        <f>(AL43+AA43+Q43)</f>
        <v>0</v>
      </c>
      <c r="AN43" s="50">
        <f>(AM43*D43)</f>
        <v>0</v>
      </c>
      <c r="AO43" s="74">
        <f>IF(E43&gt;0,AN43*E43,AM43*D43)</f>
        <v>0</v>
      </c>
      <c r="AP43" s="21">
        <f>(AM43/2.2046)</f>
        <v>0</v>
      </c>
      <c r="AQ43" s="47"/>
      <c r="AR43" s="117"/>
      <c r="AS43" s="117"/>
    </row>
    <row r="44" spans="1:45" s="53" customFormat="1" ht="15" customHeight="1">
      <c r="A44" s="36"/>
      <c r="B44" s="64"/>
      <c r="C44" s="124">
        <f>B44/2.2046</f>
        <v>0</v>
      </c>
      <c r="D44" s="69"/>
      <c r="E44" s="67"/>
      <c r="F44" s="68"/>
      <c r="G44" s="14"/>
      <c r="H44" s="46"/>
      <c r="I44" s="47"/>
      <c r="J44" s="48">
        <f>IF(I44&gt;0,0,H44)</f>
        <v>0</v>
      </c>
      <c r="K44" s="16"/>
      <c r="L44" s="47"/>
      <c r="M44" s="48">
        <f>IF(L44&gt;0,0,K44)</f>
        <v>0</v>
      </c>
      <c r="N44" s="16"/>
      <c r="O44" s="47"/>
      <c r="P44" s="48">
        <f>IF(O44&gt;0,0,N44)</f>
        <v>0</v>
      </c>
      <c r="Q44" s="34">
        <f>IF(COUNT(I44,L44)&gt;2,"out",MAX(J44,M44,P44))</f>
        <v>0</v>
      </c>
      <c r="R44" s="46"/>
      <c r="S44" s="47"/>
      <c r="T44" s="48">
        <f>IF(S44&gt;0,0,R44)</f>
        <v>0</v>
      </c>
      <c r="U44" s="16"/>
      <c r="V44" s="47"/>
      <c r="W44" s="48">
        <f>IF(V44&gt;0,0,U44)</f>
        <v>0</v>
      </c>
      <c r="X44" s="16"/>
      <c r="Y44" s="47"/>
      <c r="Z44" s="48">
        <f>IF(Y44&gt;0,0,X44)</f>
        <v>0</v>
      </c>
      <c r="AA44" s="34">
        <f>MAX(T44,W44,Z44)</f>
        <v>0</v>
      </c>
      <c r="AB44" s="125">
        <f>Q44+AA44</f>
        <v>0</v>
      </c>
      <c r="AC44" s="16"/>
      <c r="AD44" s="47"/>
      <c r="AE44" s="48">
        <f>IF(AD44&gt;0,0,AC44)</f>
        <v>0</v>
      </c>
      <c r="AF44" s="16"/>
      <c r="AG44" s="47"/>
      <c r="AH44" s="48">
        <f>IF(AG44&gt;0,0,AF44)</f>
        <v>0</v>
      </c>
      <c r="AI44" s="16"/>
      <c r="AJ44" s="47"/>
      <c r="AK44" s="48">
        <f>IF(AJ44&gt;0,0,AI44)</f>
        <v>0</v>
      </c>
      <c r="AL44" s="34">
        <f>MAX(AE44,AH44,AK44)</f>
        <v>0</v>
      </c>
      <c r="AM44" s="49">
        <f>(AL44+AA44+Q44)</f>
        <v>0</v>
      </c>
      <c r="AN44" s="50">
        <f>(AM44*D44)</f>
        <v>0</v>
      </c>
      <c r="AO44" s="74">
        <f>IF(E44&gt;0,AN44*E44,AM44*D44)</f>
        <v>0</v>
      </c>
      <c r="AP44" s="21">
        <f>(AM44/2.2046)</f>
        <v>0</v>
      </c>
      <c r="AQ44" s="47"/>
      <c r="AR44" s="117"/>
      <c r="AS44" s="117"/>
    </row>
    <row r="45" spans="1:45" ht="12.75">
      <c r="A45" s="40"/>
      <c r="B45" s="37"/>
      <c r="C45" s="123">
        <f aca="true" t="shared" si="0" ref="C45:C57">B45/2.2046</f>
        <v>0</v>
      </c>
      <c r="D45" s="41"/>
      <c r="E45" s="39"/>
      <c r="F45" s="44"/>
      <c r="G45" s="14"/>
      <c r="H45" s="10"/>
      <c r="I45" s="7"/>
      <c r="J45" s="11">
        <f aca="true" t="shared" si="1" ref="J45:J57">IF(I45&gt;0,0,H45)</f>
        <v>0</v>
      </c>
      <c r="K45" s="8"/>
      <c r="L45" s="7"/>
      <c r="M45" s="11">
        <f aca="true" t="shared" si="2" ref="M45:M57">IF(L45&gt;0,0,K45)</f>
        <v>0</v>
      </c>
      <c r="N45" s="8"/>
      <c r="O45" s="7"/>
      <c r="P45" s="11">
        <f aca="true" t="shared" si="3" ref="P45:P57">IF(O45&gt;0,0,N45)</f>
        <v>0</v>
      </c>
      <c r="Q45" s="34">
        <f aca="true" t="shared" si="4" ref="Q45:Q57">IF(COUNT(I45,L45)&gt;2,"out",MAX(J45,M45,P45))</f>
        <v>0</v>
      </c>
      <c r="R45" s="10"/>
      <c r="S45" s="7"/>
      <c r="T45" s="11">
        <f aca="true" t="shared" si="5" ref="T45:T57">IF(S45&gt;0,0,R45)</f>
        <v>0</v>
      </c>
      <c r="U45" s="8"/>
      <c r="V45" s="7"/>
      <c r="W45" s="11">
        <f aca="true" t="shared" si="6" ref="W45:W57">IF(V45&gt;0,0,U45)</f>
        <v>0</v>
      </c>
      <c r="X45" s="8"/>
      <c r="Y45" s="7"/>
      <c r="Z45" s="11">
        <f aca="true" t="shared" si="7" ref="Z45:Z57">IF(Y45&gt;0,0,X45)</f>
        <v>0</v>
      </c>
      <c r="AA45" s="34">
        <f aca="true" t="shared" si="8" ref="AA45:AA57">MAX(T45,W45,Z45)</f>
        <v>0</v>
      </c>
      <c r="AB45" s="125">
        <f aca="true" t="shared" si="9" ref="AB45:AB57">Q45+AA45</f>
        <v>0</v>
      </c>
      <c r="AC45" s="8"/>
      <c r="AD45" s="7"/>
      <c r="AE45" s="11">
        <f aca="true" t="shared" si="10" ref="AE45:AE57">IF(AD45&gt;0,0,AC45)</f>
        <v>0</v>
      </c>
      <c r="AF45" s="8"/>
      <c r="AG45" s="7"/>
      <c r="AH45" s="11">
        <f aca="true" t="shared" si="11" ref="AH45:AH57">IF(AG45&gt;0,0,AF45)</f>
        <v>0</v>
      </c>
      <c r="AI45" s="8"/>
      <c r="AJ45" s="7"/>
      <c r="AK45" s="11">
        <f aca="true" t="shared" si="12" ref="AK45:AK57">IF(AJ45&gt;0,0,AI45)</f>
        <v>0</v>
      </c>
      <c r="AL45" s="34">
        <f aca="true" t="shared" si="13" ref="AL45:AL59">MAX(AE45,AH45,AK45)</f>
        <v>0</v>
      </c>
      <c r="AM45" s="12">
        <f aca="true" t="shared" si="14" ref="AM45:AM57">(AL45+AA45+Q45)</f>
        <v>0</v>
      </c>
      <c r="AN45" s="22">
        <f aca="true" t="shared" si="15" ref="AN45:AN57">(AM45*D45)</f>
        <v>0</v>
      </c>
      <c r="AO45" s="74">
        <f aca="true" t="shared" si="16" ref="AO45:AO57">IF(E45&gt;0,AN45*E45,AM45*D45)</f>
        <v>0</v>
      </c>
      <c r="AP45" s="21">
        <f aca="true" t="shared" si="17" ref="AP45:AP59">(AM45/2.2046)</f>
        <v>0</v>
      </c>
      <c r="AQ45" s="7"/>
      <c r="AR45" s="15"/>
      <c r="AS45" s="118"/>
    </row>
    <row r="46" spans="1:45" ht="12.75">
      <c r="A46" s="20"/>
      <c r="B46" s="37"/>
      <c r="C46" s="123">
        <f t="shared" si="0"/>
        <v>0</v>
      </c>
      <c r="D46" s="41"/>
      <c r="E46" s="39"/>
      <c r="F46" s="44"/>
      <c r="G46" s="9"/>
      <c r="H46" s="10"/>
      <c r="I46" s="7"/>
      <c r="J46" s="11">
        <f t="shared" si="1"/>
        <v>0</v>
      </c>
      <c r="K46" s="8"/>
      <c r="L46" s="7"/>
      <c r="M46" s="11">
        <f t="shared" si="2"/>
        <v>0</v>
      </c>
      <c r="N46" s="8"/>
      <c r="O46" s="7"/>
      <c r="P46" s="11">
        <f t="shared" si="3"/>
        <v>0</v>
      </c>
      <c r="Q46" s="34">
        <f t="shared" si="4"/>
        <v>0</v>
      </c>
      <c r="R46" s="10"/>
      <c r="S46" s="7"/>
      <c r="T46" s="11">
        <f t="shared" si="5"/>
        <v>0</v>
      </c>
      <c r="U46" s="8"/>
      <c r="V46" s="7"/>
      <c r="W46" s="11">
        <f t="shared" si="6"/>
        <v>0</v>
      </c>
      <c r="X46" s="8"/>
      <c r="Y46" s="7"/>
      <c r="Z46" s="11">
        <f t="shared" si="7"/>
        <v>0</v>
      </c>
      <c r="AA46" s="34">
        <f t="shared" si="8"/>
        <v>0</v>
      </c>
      <c r="AB46" s="125">
        <f t="shared" si="9"/>
        <v>0</v>
      </c>
      <c r="AC46" s="8"/>
      <c r="AD46" s="7"/>
      <c r="AE46" s="11">
        <f t="shared" si="10"/>
        <v>0</v>
      </c>
      <c r="AF46" s="8"/>
      <c r="AG46" s="7"/>
      <c r="AH46" s="11">
        <f t="shared" si="11"/>
        <v>0</v>
      </c>
      <c r="AI46" s="8"/>
      <c r="AJ46" s="7"/>
      <c r="AK46" s="11">
        <f t="shared" si="12"/>
        <v>0</v>
      </c>
      <c r="AL46" s="34">
        <f t="shared" si="13"/>
        <v>0</v>
      </c>
      <c r="AM46" s="12">
        <f t="shared" si="14"/>
        <v>0</v>
      </c>
      <c r="AN46" s="22">
        <f t="shared" si="15"/>
        <v>0</v>
      </c>
      <c r="AO46" s="74">
        <f t="shared" si="16"/>
        <v>0</v>
      </c>
      <c r="AP46" s="21">
        <f t="shared" si="17"/>
        <v>0</v>
      </c>
      <c r="AQ46" s="7"/>
      <c r="AR46" s="15"/>
      <c r="AS46" s="118"/>
    </row>
    <row r="47" spans="1:45" s="53" customFormat="1" ht="12.75">
      <c r="A47" s="36"/>
      <c r="B47" s="64"/>
      <c r="C47" s="124">
        <f t="shared" si="0"/>
        <v>0</v>
      </c>
      <c r="D47" s="66"/>
      <c r="E47" s="67"/>
      <c r="F47" s="68"/>
      <c r="G47" s="14"/>
      <c r="H47" s="16"/>
      <c r="I47" s="47"/>
      <c r="J47" s="48">
        <f t="shared" si="1"/>
        <v>0</v>
      </c>
      <c r="K47" s="16"/>
      <c r="L47" s="47"/>
      <c r="M47" s="48">
        <f t="shared" si="2"/>
        <v>0</v>
      </c>
      <c r="N47" s="16"/>
      <c r="O47" s="47"/>
      <c r="P47" s="48">
        <f t="shared" si="3"/>
        <v>0</v>
      </c>
      <c r="Q47" s="34">
        <f t="shared" si="4"/>
        <v>0</v>
      </c>
      <c r="R47" s="46"/>
      <c r="S47" s="47"/>
      <c r="T47" s="48">
        <f t="shared" si="5"/>
        <v>0</v>
      </c>
      <c r="U47" s="16"/>
      <c r="V47" s="47"/>
      <c r="W47" s="48">
        <f t="shared" si="6"/>
        <v>0</v>
      </c>
      <c r="X47" s="16"/>
      <c r="Y47" s="47"/>
      <c r="Z47" s="48">
        <f t="shared" si="7"/>
        <v>0</v>
      </c>
      <c r="AA47" s="34">
        <f t="shared" si="8"/>
        <v>0</v>
      </c>
      <c r="AB47" s="125">
        <f t="shared" si="9"/>
        <v>0</v>
      </c>
      <c r="AC47" s="16"/>
      <c r="AD47" s="47"/>
      <c r="AE47" s="48">
        <f t="shared" si="10"/>
        <v>0</v>
      </c>
      <c r="AF47" s="16"/>
      <c r="AG47" s="47"/>
      <c r="AH47" s="48">
        <f t="shared" si="11"/>
        <v>0</v>
      </c>
      <c r="AI47" s="16"/>
      <c r="AJ47" s="47"/>
      <c r="AK47" s="48">
        <f t="shared" si="12"/>
        <v>0</v>
      </c>
      <c r="AL47" s="34">
        <f t="shared" si="13"/>
        <v>0</v>
      </c>
      <c r="AM47" s="49">
        <f t="shared" si="14"/>
        <v>0</v>
      </c>
      <c r="AN47" s="50">
        <f t="shared" si="15"/>
        <v>0</v>
      </c>
      <c r="AO47" s="74">
        <f t="shared" si="16"/>
        <v>0</v>
      </c>
      <c r="AP47" s="21">
        <f t="shared" si="17"/>
        <v>0</v>
      </c>
      <c r="AQ47" s="47"/>
      <c r="AR47" s="52"/>
      <c r="AS47" s="117"/>
    </row>
    <row r="48" spans="1:45" s="53" customFormat="1" ht="12.75">
      <c r="A48" s="36"/>
      <c r="B48" s="64"/>
      <c r="C48" s="124">
        <f t="shared" si="0"/>
        <v>0</v>
      </c>
      <c r="D48" s="66"/>
      <c r="E48" s="67"/>
      <c r="F48" s="68"/>
      <c r="G48" s="14"/>
      <c r="H48" s="46"/>
      <c r="I48" s="47"/>
      <c r="J48" s="48">
        <f t="shared" si="1"/>
        <v>0</v>
      </c>
      <c r="K48" s="16"/>
      <c r="L48" s="47"/>
      <c r="M48" s="48">
        <f t="shared" si="2"/>
        <v>0</v>
      </c>
      <c r="N48" s="16"/>
      <c r="O48" s="47"/>
      <c r="P48" s="48">
        <f t="shared" si="3"/>
        <v>0</v>
      </c>
      <c r="Q48" s="34">
        <f t="shared" si="4"/>
        <v>0</v>
      </c>
      <c r="R48" s="46"/>
      <c r="S48" s="47"/>
      <c r="T48" s="48">
        <f t="shared" si="5"/>
        <v>0</v>
      </c>
      <c r="U48" s="16"/>
      <c r="V48" s="47"/>
      <c r="W48" s="48">
        <f t="shared" si="6"/>
        <v>0</v>
      </c>
      <c r="X48" s="16"/>
      <c r="Y48" s="47"/>
      <c r="Z48" s="48">
        <f t="shared" si="7"/>
        <v>0</v>
      </c>
      <c r="AA48" s="34">
        <f t="shared" si="8"/>
        <v>0</v>
      </c>
      <c r="AB48" s="125">
        <f t="shared" si="9"/>
        <v>0</v>
      </c>
      <c r="AC48" s="16"/>
      <c r="AD48" s="47"/>
      <c r="AE48" s="48">
        <f t="shared" si="10"/>
        <v>0</v>
      </c>
      <c r="AF48" s="16"/>
      <c r="AG48" s="47"/>
      <c r="AH48" s="48">
        <f t="shared" si="11"/>
        <v>0</v>
      </c>
      <c r="AI48" s="16"/>
      <c r="AJ48" s="47"/>
      <c r="AK48" s="48">
        <f t="shared" si="12"/>
        <v>0</v>
      </c>
      <c r="AL48" s="34">
        <f t="shared" si="13"/>
        <v>0</v>
      </c>
      <c r="AM48" s="49">
        <f t="shared" si="14"/>
        <v>0</v>
      </c>
      <c r="AN48" s="50">
        <f t="shared" si="15"/>
        <v>0</v>
      </c>
      <c r="AO48" s="74">
        <f t="shared" si="16"/>
        <v>0</v>
      </c>
      <c r="AP48" s="21">
        <f t="shared" si="17"/>
        <v>0</v>
      </c>
      <c r="AQ48" s="47"/>
      <c r="AR48" s="52"/>
      <c r="AS48" s="117"/>
    </row>
    <row r="49" spans="1:45" s="53" customFormat="1" ht="12.75">
      <c r="A49" s="40"/>
      <c r="B49" s="64"/>
      <c r="C49" s="124">
        <f t="shared" si="0"/>
        <v>0</v>
      </c>
      <c r="D49" s="69"/>
      <c r="E49" s="67"/>
      <c r="F49" s="68"/>
      <c r="G49" s="14"/>
      <c r="H49" s="46"/>
      <c r="I49" s="47"/>
      <c r="J49" s="48">
        <f t="shared" si="1"/>
        <v>0</v>
      </c>
      <c r="K49" s="16"/>
      <c r="L49" s="47"/>
      <c r="M49" s="48">
        <f t="shared" si="2"/>
        <v>0</v>
      </c>
      <c r="N49" s="16"/>
      <c r="O49" s="47"/>
      <c r="P49" s="48">
        <f t="shared" si="3"/>
        <v>0</v>
      </c>
      <c r="Q49" s="34">
        <f t="shared" si="4"/>
        <v>0</v>
      </c>
      <c r="R49" s="46"/>
      <c r="S49" s="47"/>
      <c r="T49" s="48">
        <f t="shared" si="5"/>
        <v>0</v>
      </c>
      <c r="U49" s="16"/>
      <c r="V49" s="47"/>
      <c r="W49" s="48">
        <f t="shared" si="6"/>
        <v>0</v>
      </c>
      <c r="X49" s="16"/>
      <c r="Y49" s="47"/>
      <c r="Z49" s="48">
        <f t="shared" si="7"/>
        <v>0</v>
      </c>
      <c r="AA49" s="34">
        <f t="shared" si="8"/>
        <v>0</v>
      </c>
      <c r="AB49" s="125">
        <f t="shared" si="9"/>
        <v>0</v>
      </c>
      <c r="AC49" s="16"/>
      <c r="AD49" s="47"/>
      <c r="AE49" s="48">
        <f t="shared" si="10"/>
        <v>0</v>
      </c>
      <c r="AF49" s="16"/>
      <c r="AG49" s="47"/>
      <c r="AH49" s="48">
        <f t="shared" si="11"/>
        <v>0</v>
      </c>
      <c r="AI49" s="16"/>
      <c r="AJ49" s="47"/>
      <c r="AK49" s="48">
        <f t="shared" si="12"/>
        <v>0</v>
      </c>
      <c r="AL49" s="34">
        <f t="shared" si="13"/>
        <v>0</v>
      </c>
      <c r="AM49" s="49">
        <f t="shared" si="14"/>
        <v>0</v>
      </c>
      <c r="AN49" s="50">
        <f t="shared" si="15"/>
        <v>0</v>
      </c>
      <c r="AO49" s="74">
        <f t="shared" si="16"/>
        <v>0</v>
      </c>
      <c r="AP49" s="21">
        <f t="shared" si="17"/>
        <v>0</v>
      </c>
      <c r="AQ49" s="47"/>
      <c r="AR49" s="52"/>
      <c r="AS49" s="117"/>
    </row>
    <row r="50" spans="1:45" s="53" customFormat="1" ht="12.75">
      <c r="A50" s="40"/>
      <c r="B50" s="64"/>
      <c r="C50" s="124">
        <f t="shared" si="0"/>
        <v>0</v>
      </c>
      <c r="D50" s="69"/>
      <c r="E50" s="67"/>
      <c r="F50" s="68"/>
      <c r="G50" s="14"/>
      <c r="H50" s="46"/>
      <c r="I50" s="47"/>
      <c r="J50" s="48">
        <f t="shared" si="1"/>
        <v>0</v>
      </c>
      <c r="K50" s="16"/>
      <c r="L50" s="47"/>
      <c r="M50" s="48">
        <f t="shared" si="2"/>
        <v>0</v>
      </c>
      <c r="N50" s="16"/>
      <c r="O50" s="47"/>
      <c r="P50" s="48">
        <f t="shared" si="3"/>
        <v>0</v>
      </c>
      <c r="Q50" s="34">
        <f t="shared" si="4"/>
        <v>0</v>
      </c>
      <c r="R50" s="46"/>
      <c r="S50" s="47"/>
      <c r="T50" s="48">
        <f t="shared" si="5"/>
        <v>0</v>
      </c>
      <c r="U50" s="16"/>
      <c r="V50" s="47"/>
      <c r="W50" s="48">
        <f t="shared" si="6"/>
        <v>0</v>
      </c>
      <c r="X50" s="16"/>
      <c r="Y50" s="47"/>
      <c r="Z50" s="48">
        <f t="shared" si="7"/>
        <v>0</v>
      </c>
      <c r="AA50" s="34">
        <f t="shared" si="8"/>
        <v>0</v>
      </c>
      <c r="AB50" s="125">
        <f t="shared" si="9"/>
        <v>0</v>
      </c>
      <c r="AC50" s="16"/>
      <c r="AD50" s="47"/>
      <c r="AE50" s="48">
        <f t="shared" si="10"/>
        <v>0</v>
      </c>
      <c r="AF50" s="16"/>
      <c r="AG50" s="47"/>
      <c r="AH50" s="48">
        <f t="shared" si="11"/>
        <v>0</v>
      </c>
      <c r="AI50" s="16"/>
      <c r="AJ50" s="47"/>
      <c r="AK50" s="48">
        <f t="shared" si="12"/>
        <v>0</v>
      </c>
      <c r="AL50" s="34">
        <f t="shared" si="13"/>
        <v>0</v>
      </c>
      <c r="AM50" s="49">
        <f t="shared" si="14"/>
        <v>0</v>
      </c>
      <c r="AN50" s="50">
        <f t="shared" si="15"/>
        <v>0</v>
      </c>
      <c r="AO50" s="74">
        <f t="shared" si="16"/>
        <v>0</v>
      </c>
      <c r="AP50" s="21">
        <f t="shared" si="17"/>
        <v>0</v>
      </c>
      <c r="AQ50" s="47"/>
      <c r="AR50" s="52"/>
      <c r="AS50" s="117"/>
    </row>
    <row r="51" spans="1:45" s="53" customFormat="1" ht="12.75">
      <c r="A51" s="36"/>
      <c r="B51" s="47"/>
      <c r="C51" s="124">
        <f t="shared" si="0"/>
        <v>0</v>
      </c>
      <c r="D51" s="69"/>
      <c r="E51" s="70"/>
      <c r="F51" s="71"/>
      <c r="G51" s="68"/>
      <c r="H51" s="16"/>
      <c r="I51" s="47"/>
      <c r="J51" s="48">
        <f t="shared" si="1"/>
        <v>0</v>
      </c>
      <c r="K51" s="16"/>
      <c r="L51" s="47"/>
      <c r="M51" s="48">
        <f t="shared" si="2"/>
        <v>0</v>
      </c>
      <c r="N51" s="16"/>
      <c r="O51" s="47"/>
      <c r="P51" s="48">
        <f t="shared" si="3"/>
        <v>0</v>
      </c>
      <c r="Q51" s="34">
        <f t="shared" si="4"/>
        <v>0</v>
      </c>
      <c r="R51" s="46"/>
      <c r="S51" s="47"/>
      <c r="T51" s="48">
        <f t="shared" si="5"/>
        <v>0</v>
      </c>
      <c r="U51" s="16"/>
      <c r="V51" s="47"/>
      <c r="W51" s="48">
        <f t="shared" si="6"/>
        <v>0</v>
      </c>
      <c r="X51" s="16"/>
      <c r="Y51" s="47"/>
      <c r="Z51" s="48">
        <f t="shared" si="7"/>
        <v>0</v>
      </c>
      <c r="AA51" s="34">
        <f t="shared" si="8"/>
        <v>0</v>
      </c>
      <c r="AB51" s="125">
        <f t="shared" si="9"/>
        <v>0</v>
      </c>
      <c r="AC51" s="16"/>
      <c r="AD51" s="47"/>
      <c r="AE51" s="48">
        <f t="shared" si="10"/>
        <v>0</v>
      </c>
      <c r="AF51" s="16"/>
      <c r="AG51" s="47"/>
      <c r="AH51" s="48">
        <f t="shared" si="11"/>
        <v>0</v>
      </c>
      <c r="AI51" s="16"/>
      <c r="AJ51" s="47"/>
      <c r="AK51" s="48">
        <f t="shared" si="12"/>
        <v>0</v>
      </c>
      <c r="AL51" s="34">
        <f t="shared" si="13"/>
        <v>0</v>
      </c>
      <c r="AM51" s="49">
        <f t="shared" si="14"/>
        <v>0</v>
      </c>
      <c r="AN51" s="50">
        <f t="shared" si="15"/>
        <v>0</v>
      </c>
      <c r="AO51" s="74">
        <f t="shared" si="16"/>
        <v>0</v>
      </c>
      <c r="AP51" s="21">
        <f t="shared" si="17"/>
        <v>0</v>
      </c>
      <c r="AQ51" s="47"/>
      <c r="AR51" s="52"/>
      <c r="AS51" s="117"/>
    </row>
    <row r="52" spans="1:45" s="53" customFormat="1" ht="12.75">
      <c r="A52" s="40"/>
      <c r="B52" s="47"/>
      <c r="C52" s="124">
        <f t="shared" si="0"/>
        <v>0</v>
      </c>
      <c r="D52" s="69"/>
      <c r="E52" s="72"/>
      <c r="F52" s="73"/>
      <c r="G52" s="68"/>
      <c r="H52" s="16"/>
      <c r="I52" s="47"/>
      <c r="J52" s="48">
        <f t="shared" si="1"/>
        <v>0</v>
      </c>
      <c r="K52" s="16"/>
      <c r="L52" s="47"/>
      <c r="M52" s="48">
        <f t="shared" si="2"/>
        <v>0</v>
      </c>
      <c r="N52" s="16"/>
      <c r="O52" s="47"/>
      <c r="P52" s="48">
        <f t="shared" si="3"/>
        <v>0</v>
      </c>
      <c r="Q52" s="34">
        <f t="shared" si="4"/>
        <v>0</v>
      </c>
      <c r="R52" s="46"/>
      <c r="S52" s="47"/>
      <c r="T52" s="48">
        <f t="shared" si="5"/>
        <v>0</v>
      </c>
      <c r="U52" s="16"/>
      <c r="V52" s="47"/>
      <c r="W52" s="48">
        <f t="shared" si="6"/>
        <v>0</v>
      </c>
      <c r="X52" s="16"/>
      <c r="Y52" s="47"/>
      <c r="Z52" s="48">
        <f t="shared" si="7"/>
        <v>0</v>
      </c>
      <c r="AA52" s="34">
        <f t="shared" si="8"/>
        <v>0</v>
      </c>
      <c r="AB52" s="125">
        <f t="shared" si="9"/>
        <v>0</v>
      </c>
      <c r="AC52" s="16"/>
      <c r="AD52" s="47"/>
      <c r="AE52" s="48">
        <f t="shared" si="10"/>
        <v>0</v>
      </c>
      <c r="AF52" s="16"/>
      <c r="AG52" s="47"/>
      <c r="AH52" s="48">
        <f t="shared" si="11"/>
        <v>0</v>
      </c>
      <c r="AI52" s="16"/>
      <c r="AJ52" s="47"/>
      <c r="AK52" s="48">
        <f t="shared" si="12"/>
        <v>0</v>
      </c>
      <c r="AL52" s="34">
        <f t="shared" si="13"/>
        <v>0</v>
      </c>
      <c r="AM52" s="49">
        <f t="shared" si="14"/>
        <v>0</v>
      </c>
      <c r="AN52" s="50">
        <f t="shared" si="15"/>
        <v>0</v>
      </c>
      <c r="AO52" s="74">
        <f t="shared" si="16"/>
        <v>0</v>
      </c>
      <c r="AP52" s="21">
        <f t="shared" si="17"/>
        <v>0</v>
      </c>
      <c r="AQ52" s="47"/>
      <c r="AR52" s="52"/>
      <c r="AS52" s="117"/>
    </row>
    <row r="53" spans="1:45" s="53" customFormat="1" ht="12.75">
      <c r="A53" s="40"/>
      <c r="B53" s="47"/>
      <c r="C53" s="124">
        <f t="shared" si="0"/>
        <v>0</v>
      </c>
      <c r="D53" s="69"/>
      <c r="E53" s="72"/>
      <c r="F53" s="73"/>
      <c r="G53" s="68"/>
      <c r="H53" s="16"/>
      <c r="I53" s="47"/>
      <c r="J53" s="48">
        <f t="shared" si="1"/>
        <v>0</v>
      </c>
      <c r="K53" s="16"/>
      <c r="L53" s="47"/>
      <c r="M53" s="48">
        <f t="shared" si="2"/>
        <v>0</v>
      </c>
      <c r="N53" s="16"/>
      <c r="O53" s="47"/>
      <c r="P53" s="48">
        <f t="shared" si="3"/>
        <v>0</v>
      </c>
      <c r="Q53" s="34">
        <f t="shared" si="4"/>
        <v>0</v>
      </c>
      <c r="R53" s="46"/>
      <c r="S53" s="47"/>
      <c r="T53" s="48">
        <f t="shared" si="5"/>
        <v>0</v>
      </c>
      <c r="U53" s="16"/>
      <c r="V53" s="47"/>
      <c r="W53" s="48">
        <f t="shared" si="6"/>
        <v>0</v>
      </c>
      <c r="X53" s="16"/>
      <c r="Y53" s="47"/>
      <c r="Z53" s="48">
        <f t="shared" si="7"/>
        <v>0</v>
      </c>
      <c r="AA53" s="34">
        <f t="shared" si="8"/>
        <v>0</v>
      </c>
      <c r="AB53" s="125">
        <f t="shared" si="9"/>
        <v>0</v>
      </c>
      <c r="AC53" s="16"/>
      <c r="AD53" s="47"/>
      <c r="AE53" s="48">
        <f t="shared" si="10"/>
        <v>0</v>
      </c>
      <c r="AF53" s="16"/>
      <c r="AG53" s="47"/>
      <c r="AH53" s="48">
        <f t="shared" si="11"/>
        <v>0</v>
      </c>
      <c r="AI53" s="16"/>
      <c r="AJ53" s="47"/>
      <c r="AK53" s="48">
        <f t="shared" si="12"/>
        <v>0</v>
      </c>
      <c r="AL53" s="34">
        <f t="shared" si="13"/>
        <v>0</v>
      </c>
      <c r="AM53" s="49">
        <f t="shared" si="14"/>
        <v>0</v>
      </c>
      <c r="AN53" s="50">
        <f t="shared" si="15"/>
        <v>0</v>
      </c>
      <c r="AO53" s="74">
        <f t="shared" si="16"/>
        <v>0</v>
      </c>
      <c r="AP53" s="21">
        <f t="shared" si="17"/>
        <v>0</v>
      </c>
      <c r="AQ53" s="47"/>
      <c r="AR53" s="52"/>
      <c r="AS53" s="117"/>
    </row>
    <row r="54" spans="1:45" s="53" customFormat="1" ht="12.75">
      <c r="A54" s="40"/>
      <c r="B54" s="47"/>
      <c r="C54" s="124">
        <f t="shared" si="0"/>
        <v>0</v>
      </c>
      <c r="D54" s="69"/>
      <c r="E54" s="70"/>
      <c r="F54" s="71"/>
      <c r="G54" s="68"/>
      <c r="H54" s="16"/>
      <c r="I54" s="47"/>
      <c r="J54" s="48">
        <f t="shared" si="1"/>
        <v>0</v>
      </c>
      <c r="K54" s="16"/>
      <c r="L54" s="47"/>
      <c r="M54" s="48">
        <f t="shared" si="2"/>
        <v>0</v>
      </c>
      <c r="N54" s="16"/>
      <c r="O54" s="47"/>
      <c r="P54" s="48">
        <f t="shared" si="3"/>
        <v>0</v>
      </c>
      <c r="Q54" s="34">
        <f t="shared" si="4"/>
        <v>0</v>
      </c>
      <c r="R54" s="46"/>
      <c r="S54" s="47"/>
      <c r="T54" s="48">
        <f t="shared" si="5"/>
        <v>0</v>
      </c>
      <c r="U54" s="16"/>
      <c r="V54" s="47"/>
      <c r="W54" s="48">
        <f t="shared" si="6"/>
        <v>0</v>
      </c>
      <c r="X54" s="16"/>
      <c r="Y54" s="47"/>
      <c r="Z54" s="48">
        <f t="shared" si="7"/>
        <v>0</v>
      </c>
      <c r="AA54" s="34">
        <f t="shared" si="8"/>
        <v>0</v>
      </c>
      <c r="AB54" s="125">
        <f t="shared" si="9"/>
        <v>0</v>
      </c>
      <c r="AC54" s="16"/>
      <c r="AD54" s="47"/>
      <c r="AE54" s="48">
        <f t="shared" si="10"/>
        <v>0</v>
      </c>
      <c r="AF54" s="16"/>
      <c r="AG54" s="47"/>
      <c r="AH54" s="48">
        <f t="shared" si="11"/>
        <v>0</v>
      </c>
      <c r="AI54" s="16"/>
      <c r="AJ54" s="47"/>
      <c r="AK54" s="48">
        <f t="shared" si="12"/>
        <v>0</v>
      </c>
      <c r="AL54" s="34">
        <f t="shared" si="13"/>
        <v>0</v>
      </c>
      <c r="AM54" s="49">
        <f t="shared" si="14"/>
        <v>0</v>
      </c>
      <c r="AN54" s="50">
        <f t="shared" si="15"/>
        <v>0</v>
      </c>
      <c r="AO54" s="74">
        <f t="shared" si="16"/>
        <v>0</v>
      </c>
      <c r="AP54" s="21">
        <f t="shared" si="17"/>
        <v>0</v>
      </c>
      <c r="AQ54" s="47"/>
      <c r="AR54" s="52"/>
      <c r="AS54" s="117"/>
    </row>
    <row r="55" spans="1:45" s="53" customFormat="1" ht="12.75">
      <c r="A55" s="40"/>
      <c r="B55" s="47"/>
      <c r="C55" s="124">
        <f t="shared" si="0"/>
        <v>0</v>
      </c>
      <c r="D55" s="47"/>
      <c r="E55" s="72"/>
      <c r="F55" s="73"/>
      <c r="G55" s="68"/>
      <c r="H55" s="16"/>
      <c r="I55" s="47"/>
      <c r="J55" s="48">
        <f t="shared" si="1"/>
        <v>0</v>
      </c>
      <c r="K55" s="16"/>
      <c r="L55" s="47"/>
      <c r="M55" s="48">
        <f t="shared" si="2"/>
        <v>0</v>
      </c>
      <c r="N55" s="16"/>
      <c r="O55" s="47"/>
      <c r="P55" s="48">
        <f t="shared" si="3"/>
        <v>0</v>
      </c>
      <c r="Q55" s="34">
        <f t="shared" si="4"/>
        <v>0</v>
      </c>
      <c r="R55" s="46"/>
      <c r="S55" s="47"/>
      <c r="T55" s="48">
        <f t="shared" si="5"/>
        <v>0</v>
      </c>
      <c r="U55" s="16"/>
      <c r="V55" s="47"/>
      <c r="W55" s="48">
        <f t="shared" si="6"/>
        <v>0</v>
      </c>
      <c r="X55" s="16"/>
      <c r="Y55" s="47"/>
      <c r="Z55" s="48">
        <f t="shared" si="7"/>
        <v>0</v>
      </c>
      <c r="AA55" s="34">
        <f t="shared" si="8"/>
        <v>0</v>
      </c>
      <c r="AB55" s="125">
        <f t="shared" si="9"/>
        <v>0</v>
      </c>
      <c r="AC55" s="16"/>
      <c r="AD55" s="47"/>
      <c r="AE55" s="48">
        <f t="shared" si="10"/>
        <v>0</v>
      </c>
      <c r="AF55" s="16"/>
      <c r="AG55" s="47"/>
      <c r="AH55" s="48">
        <f t="shared" si="11"/>
        <v>0</v>
      </c>
      <c r="AI55" s="16"/>
      <c r="AJ55" s="47"/>
      <c r="AK55" s="48">
        <f t="shared" si="12"/>
        <v>0</v>
      </c>
      <c r="AL55" s="34">
        <f t="shared" si="13"/>
        <v>0</v>
      </c>
      <c r="AM55" s="49">
        <f t="shared" si="14"/>
        <v>0</v>
      </c>
      <c r="AN55" s="50">
        <f t="shared" si="15"/>
        <v>0</v>
      </c>
      <c r="AO55" s="74">
        <f t="shared" si="16"/>
        <v>0</v>
      </c>
      <c r="AP55" s="21">
        <f t="shared" si="17"/>
        <v>0</v>
      </c>
      <c r="AQ55" s="47"/>
      <c r="AR55" s="52"/>
      <c r="AS55" s="117"/>
    </row>
    <row r="56" spans="1:45" ht="12.75">
      <c r="A56" s="5"/>
      <c r="B56" s="5"/>
      <c r="C56" s="123">
        <f t="shared" si="0"/>
        <v>0</v>
      </c>
      <c r="D56" s="6"/>
      <c r="E56" s="60"/>
      <c r="F56" s="62"/>
      <c r="G56" s="59"/>
      <c r="H56" s="8"/>
      <c r="I56" s="7"/>
      <c r="J56" s="11">
        <f t="shared" si="1"/>
        <v>0</v>
      </c>
      <c r="K56" s="8"/>
      <c r="L56" s="7"/>
      <c r="M56" s="11">
        <f t="shared" si="2"/>
        <v>0</v>
      </c>
      <c r="N56" s="8"/>
      <c r="O56" s="7"/>
      <c r="P56" s="11">
        <f t="shared" si="3"/>
        <v>0</v>
      </c>
      <c r="Q56" s="34">
        <f t="shared" si="4"/>
        <v>0</v>
      </c>
      <c r="R56" s="10"/>
      <c r="S56" s="7"/>
      <c r="T56" s="11">
        <f t="shared" si="5"/>
        <v>0</v>
      </c>
      <c r="U56" s="8"/>
      <c r="V56" s="7"/>
      <c r="W56" s="11">
        <f t="shared" si="6"/>
        <v>0</v>
      </c>
      <c r="X56" s="8"/>
      <c r="Y56" s="7"/>
      <c r="Z56" s="11">
        <f t="shared" si="7"/>
        <v>0</v>
      </c>
      <c r="AA56" s="34">
        <f t="shared" si="8"/>
        <v>0</v>
      </c>
      <c r="AB56" s="125">
        <f t="shared" si="9"/>
        <v>0</v>
      </c>
      <c r="AC56" s="8"/>
      <c r="AD56" s="7"/>
      <c r="AE56" s="11">
        <f t="shared" si="10"/>
        <v>0</v>
      </c>
      <c r="AF56" s="8"/>
      <c r="AG56" s="7"/>
      <c r="AH56" s="11">
        <f t="shared" si="11"/>
        <v>0</v>
      </c>
      <c r="AI56" s="8"/>
      <c r="AJ56" s="7"/>
      <c r="AK56" s="11">
        <f t="shared" si="12"/>
        <v>0</v>
      </c>
      <c r="AL56" s="34">
        <f t="shared" si="13"/>
        <v>0</v>
      </c>
      <c r="AM56" s="12">
        <f t="shared" si="14"/>
        <v>0</v>
      </c>
      <c r="AN56" s="22">
        <f t="shared" si="15"/>
        <v>0</v>
      </c>
      <c r="AO56" s="74">
        <f t="shared" si="16"/>
        <v>0</v>
      </c>
      <c r="AP56" s="21">
        <f t="shared" si="17"/>
        <v>0</v>
      </c>
      <c r="AQ56" s="7"/>
      <c r="AR56" s="15"/>
      <c r="AS56" s="118"/>
    </row>
    <row r="57" spans="1:45" ht="12.75">
      <c r="A57" s="5"/>
      <c r="B57" s="5"/>
      <c r="C57" s="123">
        <f t="shared" si="0"/>
        <v>0</v>
      </c>
      <c r="D57" s="6"/>
      <c r="E57" s="60"/>
      <c r="F57" s="62"/>
      <c r="G57" s="59"/>
      <c r="H57" s="10"/>
      <c r="I57" s="7"/>
      <c r="J57" s="11">
        <f t="shared" si="1"/>
        <v>0</v>
      </c>
      <c r="K57" s="8"/>
      <c r="L57" s="7"/>
      <c r="M57" s="11">
        <f t="shared" si="2"/>
        <v>0</v>
      </c>
      <c r="N57" s="8"/>
      <c r="O57" s="7"/>
      <c r="P57" s="11">
        <f t="shared" si="3"/>
        <v>0</v>
      </c>
      <c r="Q57" s="34">
        <f t="shared" si="4"/>
        <v>0</v>
      </c>
      <c r="R57" s="10"/>
      <c r="S57" s="7"/>
      <c r="T57" s="11">
        <f t="shared" si="5"/>
        <v>0</v>
      </c>
      <c r="U57" s="8"/>
      <c r="V57" s="7"/>
      <c r="W57" s="11">
        <f t="shared" si="6"/>
        <v>0</v>
      </c>
      <c r="X57" s="8"/>
      <c r="Y57" s="7"/>
      <c r="Z57" s="11">
        <f t="shared" si="7"/>
        <v>0</v>
      </c>
      <c r="AA57" s="34">
        <f t="shared" si="8"/>
        <v>0</v>
      </c>
      <c r="AB57" s="125">
        <f t="shared" si="9"/>
        <v>0</v>
      </c>
      <c r="AC57" s="8"/>
      <c r="AD57" s="7"/>
      <c r="AE57" s="11">
        <f t="shared" si="10"/>
        <v>0</v>
      </c>
      <c r="AF57" s="8"/>
      <c r="AG57" s="7"/>
      <c r="AH57" s="11">
        <f t="shared" si="11"/>
        <v>0</v>
      </c>
      <c r="AI57" s="8"/>
      <c r="AJ57" s="7"/>
      <c r="AK57" s="11">
        <f t="shared" si="12"/>
        <v>0</v>
      </c>
      <c r="AL57" s="34">
        <f t="shared" si="13"/>
        <v>0</v>
      </c>
      <c r="AM57" s="12">
        <f t="shared" si="14"/>
        <v>0</v>
      </c>
      <c r="AN57" s="22">
        <f t="shared" si="15"/>
        <v>0</v>
      </c>
      <c r="AO57" s="74">
        <f t="shared" si="16"/>
        <v>0</v>
      </c>
      <c r="AP57" s="21">
        <f t="shared" si="17"/>
        <v>0</v>
      </c>
      <c r="AQ57" s="7"/>
      <c r="AR57" s="15"/>
      <c r="AS57" s="118"/>
    </row>
    <row r="58" spans="1:45" ht="12.75">
      <c r="A58" s="5"/>
      <c r="B58" s="5"/>
      <c r="C58" s="123">
        <f>B58/2.2046</f>
        <v>0</v>
      </c>
      <c r="D58" s="5"/>
      <c r="E58" s="61"/>
      <c r="F58" s="63"/>
      <c r="G58" s="59"/>
      <c r="H58" s="10"/>
      <c r="I58" s="7"/>
      <c r="J58" s="11">
        <f>IF(I58&gt;0,0,H58)</f>
        <v>0</v>
      </c>
      <c r="K58" s="8"/>
      <c r="L58" s="7"/>
      <c r="M58" s="11">
        <f>IF(L58&gt;0,0,K58)</f>
        <v>0</v>
      </c>
      <c r="N58" s="8"/>
      <c r="O58" s="7"/>
      <c r="P58" s="11">
        <f>IF(O58&gt;0,0,N58)</f>
        <v>0</v>
      </c>
      <c r="Q58" s="34">
        <f>IF(COUNT(I58,L58)&gt;2,"out",MAX(J58,M58,P58))</f>
        <v>0</v>
      </c>
      <c r="R58" s="10"/>
      <c r="S58" s="7"/>
      <c r="T58" s="11">
        <f>IF(S58&gt;0,0,R58)</f>
        <v>0</v>
      </c>
      <c r="U58" s="8"/>
      <c r="V58" s="7"/>
      <c r="W58" s="11">
        <f>IF(V58&gt;0,0,U58)</f>
        <v>0</v>
      </c>
      <c r="X58" s="8"/>
      <c r="Y58" s="7"/>
      <c r="Z58" s="11">
        <f>IF(Y58&gt;0,0,X58)</f>
        <v>0</v>
      </c>
      <c r="AA58" s="34">
        <f>MAX(T58,W58,Z58)</f>
        <v>0</v>
      </c>
      <c r="AB58" s="125">
        <f>Q58+AA58</f>
        <v>0</v>
      </c>
      <c r="AC58" s="8"/>
      <c r="AD58" s="7"/>
      <c r="AE58" s="11">
        <f>IF(AD58&gt;0,0,AC58)</f>
        <v>0</v>
      </c>
      <c r="AF58" s="8"/>
      <c r="AG58" s="7"/>
      <c r="AH58" s="11">
        <f>IF(AG58&gt;0,0,AF58)</f>
        <v>0</v>
      </c>
      <c r="AI58" s="8"/>
      <c r="AJ58" s="7"/>
      <c r="AK58" s="11">
        <f>IF(AJ58&gt;0,0,AI58)</f>
        <v>0</v>
      </c>
      <c r="AL58" s="34">
        <f t="shared" si="13"/>
        <v>0</v>
      </c>
      <c r="AM58" s="12">
        <f>(AL58+AA58+Q58)</f>
        <v>0</v>
      </c>
      <c r="AN58" s="22">
        <f>(AM58*D58)</f>
        <v>0</v>
      </c>
      <c r="AO58" s="74">
        <f>IF(E58&gt;0,AN58*E58,AM58*D58)</f>
        <v>0</v>
      </c>
      <c r="AP58" s="21">
        <f t="shared" si="17"/>
        <v>0</v>
      </c>
      <c r="AQ58" s="7"/>
      <c r="AR58" s="15"/>
      <c r="AS58" s="118"/>
    </row>
    <row r="59" spans="1:45" ht="12.75">
      <c r="A59" s="5"/>
      <c r="B59" s="5"/>
      <c r="C59" s="123">
        <f>B59/2.2046</f>
        <v>0</v>
      </c>
      <c r="D59" s="6"/>
      <c r="E59" s="60"/>
      <c r="F59" s="62"/>
      <c r="G59" s="59"/>
      <c r="H59" s="8"/>
      <c r="I59" s="7"/>
      <c r="J59" s="11">
        <f>IF(I59&gt;0,0,H59)</f>
        <v>0</v>
      </c>
      <c r="K59" s="8"/>
      <c r="L59" s="7"/>
      <c r="M59" s="11">
        <f>IF(L59&gt;0,0,K59)</f>
        <v>0</v>
      </c>
      <c r="N59" s="8"/>
      <c r="O59" s="7"/>
      <c r="P59" s="11">
        <f>IF(O59&gt;0,0,N59)</f>
        <v>0</v>
      </c>
      <c r="Q59" s="34">
        <f>IF(COUNT(I59,L59)&gt;2,"out",MAX(J59,M59,P59))</f>
        <v>0</v>
      </c>
      <c r="R59" s="10"/>
      <c r="S59" s="7"/>
      <c r="T59" s="11">
        <f>IF(S59&gt;0,0,R59)</f>
        <v>0</v>
      </c>
      <c r="U59" s="8"/>
      <c r="V59" s="7"/>
      <c r="W59" s="11">
        <f>IF(V59&gt;0,0,U59)</f>
        <v>0</v>
      </c>
      <c r="X59" s="8"/>
      <c r="Y59" s="7"/>
      <c r="Z59" s="11">
        <f>IF(Y59&gt;0,0,X59)</f>
        <v>0</v>
      </c>
      <c r="AA59" s="34">
        <f>MAX(T59,W59,Z59)</f>
        <v>0</v>
      </c>
      <c r="AB59" s="125">
        <f>Q59+AA59</f>
        <v>0</v>
      </c>
      <c r="AC59" s="8"/>
      <c r="AD59" s="7"/>
      <c r="AE59" s="11">
        <f>IF(AD59&gt;0,0,AC59)</f>
        <v>0</v>
      </c>
      <c r="AF59" s="8"/>
      <c r="AG59" s="7"/>
      <c r="AH59" s="11">
        <f>IF(AG59&gt;0,0,AF59)</f>
        <v>0</v>
      </c>
      <c r="AI59" s="8"/>
      <c r="AJ59" s="7"/>
      <c r="AK59" s="11">
        <f>IF(AJ59&gt;0,0,AI59)</f>
        <v>0</v>
      </c>
      <c r="AL59" s="34">
        <f t="shared" si="13"/>
        <v>0</v>
      </c>
      <c r="AM59" s="12">
        <f>(AL59+AA59+Q59)</f>
        <v>0</v>
      </c>
      <c r="AN59" s="22">
        <f>(AM59*D59)</f>
        <v>0</v>
      </c>
      <c r="AO59" s="74">
        <f>IF(E59&gt;0,AN59*E59,AM59*D59)</f>
        <v>0</v>
      </c>
      <c r="AP59" s="21">
        <f t="shared" si="17"/>
        <v>0</v>
      </c>
      <c r="AQ59" s="7"/>
      <c r="AR59" s="15"/>
      <c r="AS59" s="118"/>
    </row>
  </sheetData>
  <printOptions horizontalCentered="1" verticalCentered="1"/>
  <pageMargins left="0.25" right="0.46" top="0.25" bottom="0" header="0.38" footer="0.29"/>
  <pageSetup horizontalDpi="600" verticalDpi="600" orientation="landscape" scale="75" r:id="rId1"/>
  <headerFooter alignWithMargins="0">
    <oddHeader>&amp;C APF Charleston, SC Heavy Iron Meet Final Results 4/15/2006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B40"/>
  <sheetViews>
    <sheetView view="pageBreakPreview" zoomScale="60" zoomScaleNormal="110" workbookViewId="0" topLeftCell="A1">
      <pane ySplit="1" topLeftCell="BM2" activePane="bottomLeft" state="frozen"/>
      <selection pane="topLeft" activeCell="A1" sqref="A1"/>
      <selection pane="bottomLeft" activeCell="AB1" sqref="AB1:AB16384"/>
    </sheetView>
  </sheetViews>
  <sheetFormatPr defaultColWidth="9.140625" defaultRowHeight="12.75"/>
  <cols>
    <col min="1" max="1" width="18.7109375" style="17" customWidth="1"/>
    <col min="2" max="2" width="3.57421875" style="17" customWidth="1"/>
    <col min="3" max="4" width="10.00390625" style="17" customWidth="1"/>
    <col min="5" max="7" width="7.140625" style="17" customWidth="1"/>
    <col min="8" max="8" width="7.421875" style="17" customWidth="1"/>
    <col min="9" max="9" width="7.28125" style="17" hidden="1" customWidth="1"/>
    <col min="10" max="10" width="3.57421875" style="19" hidden="1" customWidth="1"/>
    <col min="11" max="11" width="7.28125" style="18" hidden="1" customWidth="1"/>
    <col min="12" max="12" width="8.421875" style="17" hidden="1" customWidth="1"/>
    <col min="13" max="13" width="3.57421875" style="19" hidden="1" customWidth="1"/>
    <col min="14" max="14" width="8.421875" style="18" hidden="1" customWidth="1"/>
    <col min="15" max="15" width="7.28125" style="17" hidden="1" customWidth="1"/>
    <col min="16" max="16" width="3.57421875" style="19" hidden="1" customWidth="1"/>
    <col min="17" max="17" width="7.28125" style="18" hidden="1" customWidth="1"/>
    <col min="18" max="18" width="9.57421875" style="35" hidden="1" customWidth="1"/>
    <col min="19" max="19" width="7.28125" style="17" customWidth="1"/>
    <col min="20" max="20" width="3.57421875" style="17" customWidth="1"/>
    <col min="21" max="21" width="7.28125" style="18" customWidth="1"/>
    <col min="22" max="22" width="7.28125" style="17" customWidth="1"/>
    <col min="23" max="23" width="3.57421875" style="17" customWidth="1"/>
    <col min="24" max="24" width="7.28125" style="18" customWidth="1"/>
    <col min="25" max="25" width="7.28125" style="17" customWidth="1"/>
    <col min="26" max="26" width="3.57421875" style="17" customWidth="1"/>
    <col min="27" max="27" width="7.28125" style="18" customWidth="1"/>
    <col min="28" max="28" width="8.28125" style="35" customWidth="1"/>
    <col min="29" max="29" width="8.57421875" style="17" hidden="1" customWidth="1"/>
    <col min="30" max="30" width="7.28125" style="17" hidden="1" customWidth="1"/>
    <col min="31" max="31" width="3.57421875" style="17" hidden="1" customWidth="1"/>
    <col min="32" max="32" width="7.28125" style="18" hidden="1" customWidth="1"/>
    <col min="33" max="33" width="7.28125" style="17" hidden="1" customWidth="1"/>
    <col min="34" max="34" width="3.57421875" style="17" hidden="1" customWidth="1"/>
    <col min="35" max="35" width="7.28125" style="18" hidden="1" customWidth="1"/>
    <col min="36" max="36" width="7.28125" style="17" hidden="1" customWidth="1"/>
    <col min="37" max="37" width="3.57421875" style="17" hidden="1" customWidth="1"/>
    <col min="38" max="38" width="7.28125" style="18" hidden="1" customWidth="1"/>
    <col min="39" max="39" width="8.28125" style="35" hidden="1" customWidth="1"/>
    <col min="40" max="40" width="9.140625" style="18" customWidth="1"/>
    <col min="41" max="42" width="9.8515625" style="18" customWidth="1"/>
    <col min="43" max="43" width="12.57421875" style="18" hidden="1" customWidth="1"/>
    <col min="44" max="44" width="3.8515625" style="119" customWidth="1"/>
    <col min="45" max="45" width="22.140625" style="18" customWidth="1"/>
    <col min="46" max="16384" width="9.140625" style="13" customWidth="1"/>
  </cols>
  <sheetData>
    <row r="1" spans="1:45" s="83" customFormat="1" ht="106.5">
      <c r="A1" s="2" t="s">
        <v>0</v>
      </c>
      <c r="B1" s="2" t="s">
        <v>1</v>
      </c>
      <c r="C1" s="2" t="s">
        <v>23</v>
      </c>
      <c r="D1" s="2" t="s">
        <v>24</v>
      </c>
      <c r="E1" s="2" t="s">
        <v>17</v>
      </c>
      <c r="F1" s="2" t="s">
        <v>21</v>
      </c>
      <c r="G1" s="75" t="s">
        <v>25</v>
      </c>
      <c r="H1" s="76" t="s">
        <v>22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77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77" t="s">
        <v>11</v>
      </c>
      <c r="AC1" s="7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77" t="s">
        <v>16</v>
      </c>
      <c r="AN1" s="79" t="s">
        <v>52</v>
      </c>
      <c r="AO1" s="80" t="s">
        <v>19</v>
      </c>
      <c r="AP1" s="80" t="s">
        <v>26</v>
      </c>
      <c r="AQ1" s="81" t="s">
        <v>53</v>
      </c>
      <c r="AR1" s="82" t="s">
        <v>18</v>
      </c>
      <c r="AS1" s="82" t="s">
        <v>20</v>
      </c>
    </row>
    <row r="2" spans="1:45" s="33" customFormat="1" ht="15" customHeight="1">
      <c r="A2" s="93" t="s">
        <v>27</v>
      </c>
      <c r="B2" s="94">
        <v>53</v>
      </c>
      <c r="C2" s="95">
        <v>167.1</v>
      </c>
      <c r="D2" s="96">
        <f aca="true" t="shared" si="0" ref="D2:D13">C2/2.2046</f>
        <v>75.79606277782817</v>
      </c>
      <c r="E2" s="97">
        <v>1.536</v>
      </c>
      <c r="F2" s="98">
        <v>1.184</v>
      </c>
      <c r="G2" s="99" t="s">
        <v>28</v>
      </c>
      <c r="H2" s="100">
        <v>181</v>
      </c>
      <c r="I2" s="101"/>
      <c r="J2" s="94"/>
      <c r="K2" s="102">
        <f aca="true" t="shared" si="1" ref="K2:K13">IF(J2&gt;0,0,I2)</f>
        <v>0</v>
      </c>
      <c r="L2" s="103"/>
      <c r="M2" s="94"/>
      <c r="N2" s="102">
        <f aca="true" t="shared" si="2" ref="N2:N13">IF(M2&gt;0,0,L2)</f>
        <v>0</v>
      </c>
      <c r="O2" s="103"/>
      <c r="P2" s="94"/>
      <c r="Q2" s="102">
        <f aca="true" t="shared" si="3" ref="Q2:Q13">IF(P2&gt;0,0,O2)</f>
        <v>0</v>
      </c>
      <c r="R2" s="104">
        <f aca="true" t="shared" si="4" ref="R2:R14">IF(COUNT(J2,M2)&gt;2,"out",MAX(K2,N2,Q2))</f>
        <v>0</v>
      </c>
      <c r="S2" s="101">
        <v>115</v>
      </c>
      <c r="T2" s="94"/>
      <c r="U2" s="102">
        <f aca="true" t="shared" si="5" ref="U2:U13">IF(T2&gt;0,0,S2)</f>
        <v>115</v>
      </c>
      <c r="V2" s="103">
        <v>130</v>
      </c>
      <c r="W2" s="94"/>
      <c r="X2" s="102">
        <f aca="true" t="shared" si="6" ref="X2:X13">IF(W2&gt;0,0,V2)</f>
        <v>130</v>
      </c>
      <c r="Y2" s="103">
        <v>140</v>
      </c>
      <c r="Z2" s="94"/>
      <c r="AA2" s="102">
        <f aca="true" t="shared" si="7" ref="AA2:AA13">IF(Z2&gt;0,0,Y2)</f>
        <v>140</v>
      </c>
      <c r="AB2" s="34">
        <f aca="true" t="shared" si="8" ref="AB2:AB13">MAX(U2,X2,AA2)</f>
        <v>140</v>
      </c>
      <c r="AC2" s="101">
        <f aca="true" t="shared" si="9" ref="AC2:AC13">R2+AB2</f>
        <v>140</v>
      </c>
      <c r="AD2" s="103">
        <v>185</v>
      </c>
      <c r="AE2" s="94"/>
      <c r="AF2" s="102">
        <f aca="true" t="shared" si="10" ref="AF2:AF13">IF(AE2&gt;0,0,AD2)</f>
        <v>185</v>
      </c>
      <c r="AG2" s="103">
        <v>200</v>
      </c>
      <c r="AH2" s="94"/>
      <c r="AI2" s="102">
        <f aca="true" t="shared" si="11" ref="AI2:AI13">IF(AH2&gt;0,0,AG2)</f>
        <v>200</v>
      </c>
      <c r="AJ2" s="103">
        <v>250</v>
      </c>
      <c r="AK2" s="94"/>
      <c r="AL2" s="102">
        <f aca="true" t="shared" si="12" ref="AL2:AL13">IF(AK2&gt;0,0,AJ2)</f>
        <v>250</v>
      </c>
      <c r="AM2" s="104">
        <v>0</v>
      </c>
      <c r="AN2" s="105">
        <f aca="true" t="shared" si="13" ref="AN2:AN13">(AM2+AB2+R2)</f>
        <v>140</v>
      </c>
      <c r="AO2" s="106">
        <f aca="true" t="shared" si="14" ref="AO2:AO13">(AN2*E2)</f>
        <v>215.04</v>
      </c>
      <c r="AP2" s="107">
        <f aca="true" t="shared" si="15" ref="AP2:AP13">IF(F2&gt;0,AO2*F2,AN2*E2)</f>
        <v>254.60735999999997</v>
      </c>
      <c r="AQ2" s="51">
        <f aca="true" t="shared" si="16" ref="AQ2:AQ39">(AN2/2.2046)</f>
        <v>63.50358341649279</v>
      </c>
      <c r="AR2" s="120">
        <v>1</v>
      </c>
      <c r="AS2" s="108" t="s">
        <v>54</v>
      </c>
    </row>
    <row r="3" spans="1:45" s="33" customFormat="1" ht="15" customHeight="1">
      <c r="A3" s="36" t="s">
        <v>41</v>
      </c>
      <c r="B3" s="7">
        <v>43</v>
      </c>
      <c r="C3" s="37">
        <v>186.1</v>
      </c>
      <c r="D3" s="38">
        <f t="shared" si="0"/>
        <v>84.41440624149504</v>
      </c>
      <c r="E3" s="43">
        <v>1.013</v>
      </c>
      <c r="F3" s="39">
        <v>1.031</v>
      </c>
      <c r="G3" s="44" t="s">
        <v>29</v>
      </c>
      <c r="H3" s="14">
        <v>198</v>
      </c>
      <c r="I3" s="46"/>
      <c r="J3" s="47"/>
      <c r="K3" s="48">
        <f t="shared" si="1"/>
        <v>0</v>
      </c>
      <c r="L3" s="16"/>
      <c r="M3" s="47"/>
      <c r="N3" s="48">
        <f t="shared" si="2"/>
        <v>0</v>
      </c>
      <c r="O3" s="16"/>
      <c r="P3" s="47"/>
      <c r="Q3" s="48">
        <f t="shared" si="3"/>
        <v>0</v>
      </c>
      <c r="R3" s="34">
        <f t="shared" si="4"/>
        <v>0</v>
      </c>
      <c r="S3" s="46">
        <v>200</v>
      </c>
      <c r="T3" s="47"/>
      <c r="U3" s="48">
        <f t="shared" si="5"/>
        <v>200</v>
      </c>
      <c r="V3" s="16">
        <v>235</v>
      </c>
      <c r="W3" s="47"/>
      <c r="X3" s="48">
        <f t="shared" si="6"/>
        <v>235</v>
      </c>
      <c r="Y3" s="16">
        <v>275</v>
      </c>
      <c r="Z3" s="47" t="s">
        <v>51</v>
      </c>
      <c r="AA3" s="48">
        <f t="shared" si="7"/>
        <v>0</v>
      </c>
      <c r="AB3" s="34">
        <f t="shared" si="8"/>
        <v>235</v>
      </c>
      <c r="AC3" s="46">
        <f t="shared" si="9"/>
        <v>235</v>
      </c>
      <c r="AD3" s="16"/>
      <c r="AE3" s="47"/>
      <c r="AF3" s="48">
        <f t="shared" si="10"/>
        <v>0</v>
      </c>
      <c r="AG3" s="16"/>
      <c r="AH3" s="47"/>
      <c r="AI3" s="48">
        <f t="shared" si="11"/>
        <v>0</v>
      </c>
      <c r="AJ3" s="16"/>
      <c r="AK3" s="47"/>
      <c r="AL3" s="48">
        <f t="shared" si="12"/>
        <v>0</v>
      </c>
      <c r="AM3" s="34">
        <f aca="true" t="shared" si="17" ref="AM3:AM13">MAX(AF3,AI3,AL3)</f>
        <v>0</v>
      </c>
      <c r="AN3" s="49">
        <f t="shared" si="13"/>
        <v>235</v>
      </c>
      <c r="AO3" s="50">
        <f t="shared" si="14"/>
        <v>238.05499999999998</v>
      </c>
      <c r="AP3" s="74">
        <f t="shared" si="15"/>
        <v>245.43470499999995</v>
      </c>
      <c r="AQ3" s="51">
        <f t="shared" si="16"/>
        <v>106.59530073482718</v>
      </c>
      <c r="AR3" s="117">
        <v>1</v>
      </c>
      <c r="AS3" s="52"/>
    </row>
    <row r="4" spans="1:45" s="33" customFormat="1" ht="15" customHeight="1">
      <c r="A4" s="40" t="s">
        <v>36</v>
      </c>
      <c r="B4" s="7">
        <v>67</v>
      </c>
      <c r="C4" s="37">
        <v>158.7</v>
      </c>
      <c r="D4" s="38">
        <f t="shared" si="0"/>
        <v>71.9858477728386</v>
      </c>
      <c r="E4" s="41">
        <v>1.166</v>
      </c>
      <c r="F4" s="42">
        <v>1.543</v>
      </c>
      <c r="G4" s="45" t="s">
        <v>29</v>
      </c>
      <c r="H4" s="14">
        <v>165</v>
      </c>
      <c r="I4" s="46"/>
      <c r="J4" s="47"/>
      <c r="K4" s="48">
        <f t="shared" si="1"/>
        <v>0</v>
      </c>
      <c r="L4" s="16"/>
      <c r="M4" s="47"/>
      <c r="N4" s="48">
        <f t="shared" si="2"/>
        <v>0</v>
      </c>
      <c r="O4" s="16"/>
      <c r="P4" s="47"/>
      <c r="Q4" s="48">
        <f t="shared" si="3"/>
        <v>0</v>
      </c>
      <c r="R4" s="34">
        <f t="shared" si="4"/>
        <v>0</v>
      </c>
      <c r="S4" s="46">
        <v>205</v>
      </c>
      <c r="T4" s="47"/>
      <c r="U4" s="48">
        <f t="shared" si="5"/>
        <v>205</v>
      </c>
      <c r="V4" s="16">
        <v>220</v>
      </c>
      <c r="W4" s="47"/>
      <c r="X4" s="48">
        <f t="shared" si="6"/>
        <v>220</v>
      </c>
      <c r="Y4" s="16">
        <v>235</v>
      </c>
      <c r="Z4" s="47" t="s">
        <v>51</v>
      </c>
      <c r="AA4" s="48">
        <f t="shared" si="7"/>
        <v>0</v>
      </c>
      <c r="AB4" s="34">
        <f t="shared" si="8"/>
        <v>220</v>
      </c>
      <c r="AC4" s="46">
        <f t="shared" si="9"/>
        <v>220</v>
      </c>
      <c r="AD4" s="16"/>
      <c r="AE4" s="47"/>
      <c r="AF4" s="48">
        <f t="shared" si="10"/>
        <v>0</v>
      </c>
      <c r="AG4" s="16"/>
      <c r="AH4" s="47"/>
      <c r="AI4" s="48">
        <f t="shared" si="11"/>
        <v>0</v>
      </c>
      <c r="AJ4" s="16"/>
      <c r="AK4" s="47"/>
      <c r="AL4" s="48">
        <f t="shared" si="12"/>
        <v>0</v>
      </c>
      <c r="AM4" s="34">
        <f t="shared" si="17"/>
        <v>0</v>
      </c>
      <c r="AN4" s="49">
        <f t="shared" si="13"/>
        <v>220</v>
      </c>
      <c r="AO4" s="50">
        <f t="shared" si="14"/>
        <v>256.52</v>
      </c>
      <c r="AP4" s="74">
        <f t="shared" si="15"/>
        <v>395.81035999999995</v>
      </c>
      <c r="AQ4" s="51">
        <f t="shared" si="16"/>
        <v>99.79134536877437</v>
      </c>
      <c r="AR4" s="117">
        <v>1</v>
      </c>
      <c r="AS4" s="52"/>
    </row>
    <row r="5" spans="1:45" s="33" customFormat="1" ht="15" customHeight="1">
      <c r="A5" s="111" t="s">
        <v>48</v>
      </c>
      <c r="B5" s="94">
        <v>31</v>
      </c>
      <c r="C5" s="95">
        <v>158.7</v>
      </c>
      <c r="D5" s="96">
        <f t="shared" si="0"/>
        <v>71.9858477728386</v>
      </c>
      <c r="E5" s="110">
        <v>1.166</v>
      </c>
      <c r="F5" s="98"/>
      <c r="G5" s="99" t="s">
        <v>31</v>
      </c>
      <c r="H5" s="100">
        <v>165</v>
      </c>
      <c r="I5" s="101"/>
      <c r="J5" s="94"/>
      <c r="K5" s="102">
        <f t="shared" si="1"/>
        <v>0</v>
      </c>
      <c r="L5" s="103"/>
      <c r="M5" s="94"/>
      <c r="N5" s="102">
        <f t="shared" si="2"/>
        <v>0</v>
      </c>
      <c r="O5" s="103"/>
      <c r="P5" s="94"/>
      <c r="Q5" s="102">
        <f t="shared" si="3"/>
        <v>0</v>
      </c>
      <c r="R5" s="104">
        <f t="shared" si="4"/>
        <v>0</v>
      </c>
      <c r="S5" s="101">
        <v>210</v>
      </c>
      <c r="T5" s="94"/>
      <c r="U5" s="102">
        <f t="shared" si="5"/>
        <v>210</v>
      </c>
      <c r="V5" s="103">
        <v>285</v>
      </c>
      <c r="W5" s="94" t="s">
        <v>51</v>
      </c>
      <c r="X5" s="102">
        <f t="shared" si="6"/>
        <v>0</v>
      </c>
      <c r="Y5" s="103">
        <v>285</v>
      </c>
      <c r="Z5" s="94" t="s">
        <v>51</v>
      </c>
      <c r="AA5" s="102">
        <f t="shared" si="7"/>
        <v>0</v>
      </c>
      <c r="AB5" s="34">
        <f t="shared" si="8"/>
        <v>210</v>
      </c>
      <c r="AC5" s="101">
        <f t="shared" si="9"/>
        <v>210</v>
      </c>
      <c r="AD5" s="103">
        <v>340</v>
      </c>
      <c r="AE5" s="94"/>
      <c r="AF5" s="102">
        <f t="shared" si="10"/>
        <v>340</v>
      </c>
      <c r="AG5" s="103">
        <v>370</v>
      </c>
      <c r="AH5" s="94"/>
      <c r="AI5" s="102">
        <f t="shared" si="11"/>
        <v>370</v>
      </c>
      <c r="AJ5" s="103">
        <v>375</v>
      </c>
      <c r="AK5" s="94"/>
      <c r="AL5" s="102">
        <f t="shared" si="12"/>
        <v>375</v>
      </c>
      <c r="AM5" s="104">
        <v>0</v>
      </c>
      <c r="AN5" s="105">
        <f t="shared" si="13"/>
        <v>210</v>
      </c>
      <c r="AO5" s="106">
        <f t="shared" si="14"/>
        <v>244.85999999999999</v>
      </c>
      <c r="AP5" s="107">
        <f t="shared" si="15"/>
        <v>244.85999999999999</v>
      </c>
      <c r="AQ5" s="51">
        <f t="shared" si="16"/>
        <v>95.25537512473917</v>
      </c>
      <c r="AR5" s="120">
        <v>1</v>
      </c>
      <c r="AS5" s="108"/>
    </row>
    <row r="6" spans="1:236" s="33" customFormat="1" ht="12.75">
      <c r="A6" s="40" t="s">
        <v>33</v>
      </c>
      <c r="B6" s="7">
        <v>17</v>
      </c>
      <c r="C6" s="37">
        <v>242</v>
      </c>
      <c r="D6" s="38">
        <f t="shared" si="0"/>
        <v>109.77047990565181</v>
      </c>
      <c r="E6" s="41">
        <v>0.885</v>
      </c>
      <c r="F6" s="39"/>
      <c r="G6" s="44" t="s">
        <v>34</v>
      </c>
      <c r="H6" s="14">
        <v>242</v>
      </c>
      <c r="I6" s="46"/>
      <c r="J6" s="47"/>
      <c r="K6" s="48">
        <f t="shared" si="1"/>
        <v>0</v>
      </c>
      <c r="L6" s="16"/>
      <c r="M6" s="47"/>
      <c r="N6" s="48">
        <f t="shared" si="2"/>
        <v>0</v>
      </c>
      <c r="O6" s="16"/>
      <c r="P6" s="47"/>
      <c r="Q6" s="48">
        <f t="shared" si="3"/>
        <v>0</v>
      </c>
      <c r="R6" s="34">
        <f t="shared" si="4"/>
        <v>0</v>
      </c>
      <c r="S6" s="46">
        <v>250</v>
      </c>
      <c r="T6" s="47"/>
      <c r="U6" s="48">
        <f t="shared" si="5"/>
        <v>250</v>
      </c>
      <c r="V6" s="16">
        <v>275</v>
      </c>
      <c r="W6" s="47" t="s">
        <v>51</v>
      </c>
      <c r="X6" s="48">
        <f t="shared" si="6"/>
        <v>0</v>
      </c>
      <c r="Y6" s="16">
        <v>275</v>
      </c>
      <c r="Z6" s="47" t="s">
        <v>51</v>
      </c>
      <c r="AA6" s="48">
        <f t="shared" si="7"/>
        <v>0</v>
      </c>
      <c r="AB6" s="34">
        <f t="shared" si="8"/>
        <v>250</v>
      </c>
      <c r="AC6" s="46">
        <f t="shared" si="9"/>
        <v>250</v>
      </c>
      <c r="AD6" s="16"/>
      <c r="AE6" s="47"/>
      <c r="AF6" s="48">
        <f t="shared" si="10"/>
        <v>0</v>
      </c>
      <c r="AG6" s="16"/>
      <c r="AH6" s="47"/>
      <c r="AI6" s="48">
        <f t="shared" si="11"/>
        <v>0</v>
      </c>
      <c r="AJ6" s="16"/>
      <c r="AK6" s="47"/>
      <c r="AL6" s="48">
        <f t="shared" si="12"/>
        <v>0</v>
      </c>
      <c r="AM6" s="34">
        <f t="shared" si="17"/>
        <v>0</v>
      </c>
      <c r="AN6" s="49">
        <f t="shared" si="13"/>
        <v>250</v>
      </c>
      <c r="AO6" s="50">
        <f t="shared" si="14"/>
        <v>221.25</v>
      </c>
      <c r="AP6" s="74">
        <f t="shared" si="15"/>
        <v>221.25</v>
      </c>
      <c r="AQ6" s="51">
        <f t="shared" si="16"/>
        <v>113.39925610087997</v>
      </c>
      <c r="AR6" s="117">
        <v>1</v>
      </c>
      <c r="AS6" s="52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</row>
    <row r="7" spans="1:45" ht="15" customHeight="1">
      <c r="A7" s="20" t="s">
        <v>44</v>
      </c>
      <c r="B7" s="7">
        <v>29</v>
      </c>
      <c r="C7" s="37">
        <v>162.5</v>
      </c>
      <c r="D7" s="38">
        <f t="shared" si="0"/>
        <v>73.70951646557198</v>
      </c>
      <c r="E7" s="41">
        <v>1.139</v>
      </c>
      <c r="F7" s="39"/>
      <c r="G7" s="44" t="s">
        <v>31</v>
      </c>
      <c r="H7" s="9">
        <v>165</v>
      </c>
      <c r="I7" s="10"/>
      <c r="J7" s="7"/>
      <c r="K7" s="11">
        <f t="shared" si="1"/>
        <v>0</v>
      </c>
      <c r="L7" s="8"/>
      <c r="M7" s="7"/>
      <c r="N7" s="11">
        <f t="shared" si="2"/>
        <v>0</v>
      </c>
      <c r="O7" s="8"/>
      <c r="P7" s="7"/>
      <c r="Q7" s="11">
        <f t="shared" si="3"/>
        <v>0</v>
      </c>
      <c r="R7" s="34">
        <f t="shared" si="4"/>
        <v>0</v>
      </c>
      <c r="S7" s="10">
        <v>270</v>
      </c>
      <c r="T7" s="7"/>
      <c r="U7" s="11">
        <f t="shared" si="5"/>
        <v>270</v>
      </c>
      <c r="V7" s="8">
        <v>315</v>
      </c>
      <c r="W7" s="7"/>
      <c r="X7" s="11">
        <f t="shared" si="6"/>
        <v>315</v>
      </c>
      <c r="Y7" s="8">
        <v>345</v>
      </c>
      <c r="Z7" s="7" t="s">
        <v>51</v>
      </c>
      <c r="AA7" s="11">
        <f t="shared" si="7"/>
        <v>0</v>
      </c>
      <c r="AB7" s="34">
        <f t="shared" si="8"/>
        <v>315</v>
      </c>
      <c r="AC7" s="10">
        <f t="shared" si="9"/>
        <v>315</v>
      </c>
      <c r="AD7" s="8"/>
      <c r="AE7" s="7"/>
      <c r="AF7" s="11">
        <f t="shared" si="10"/>
        <v>0</v>
      </c>
      <c r="AG7" s="8"/>
      <c r="AH7" s="7"/>
      <c r="AI7" s="11">
        <f t="shared" si="11"/>
        <v>0</v>
      </c>
      <c r="AJ7" s="8"/>
      <c r="AK7" s="7"/>
      <c r="AL7" s="11">
        <f t="shared" si="12"/>
        <v>0</v>
      </c>
      <c r="AM7" s="34">
        <f t="shared" si="17"/>
        <v>0</v>
      </c>
      <c r="AN7" s="12">
        <f t="shared" si="13"/>
        <v>315</v>
      </c>
      <c r="AO7" s="22">
        <f t="shared" si="14"/>
        <v>358.785</v>
      </c>
      <c r="AP7" s="74">
        <f t="shared" si="15"/>
        <v>358.785</v>
      </c>
      <c r="AQ7" s="51">
        <f t="shared" si="16"/>
        <v>142.88306268710878</v>
      </c>
      <c r="AR7" s="118">
        <v>1</v>
      </c>
      <c r="AS7" s="15"/>
    </row>
    <row r="8" spans="1:45" ht="15" customHeight="1">
      <c r="A8" s="36" t="s">
        <v>50</v>
      </c>
      <c r="B8" s="47">
        <v>30</v>
      </c>
      <c r="C8" s="64">
        <v>182.8</v>
      </c>
      <c r="D8" s="38">
        <f t="shared" si="0"/>
        <v>82.91753606096344</v>
      </c>
      <c r="E8" s="66">
        <v>1.026</v>
      </c>
      <c r="F8" s="67"/>
      <c r="G8" s="68" t="s">
        <v>31</v>
      </c>
      <c r="H8" s="14">
        <v>198</v>
      </c>
      <c r="I8" s="46"/>
      <c r="J8" s="47"/>
      <c r="K8" s="48">
        <f t="shared" si="1"/>
        <v>0</v>
      </c>
      <c r="L8" s="16"/>
      <c r="M8" s="47"/>
      <c r="N8" s="48">
        <f t="shared" si="2"/>
        <v>0</v>
      </c>
      <c r="O8" s="16"/>
      <c r="P8" s="47"/>
      <c r="Q8" s="48">
        <f t="shared" si="3"/>
        <v>0</v>
      </c>
      <c r="R8" s="34">
        <f t="shared" si="4"/>
        <v>0</v>
      </c>
      <c r="S8" s="46">
        <v>305</v>
      </c>
      <c r="T8" s="47"/>
      <c r="U8" s="48">
        <f t="shared" si="5"/>
        <v>305</v>
      </c>
      <c r="V8" s="16">
        <v>330</v>
      </c>
      <c r="W8" s="47" t="s">
        <v>51</v>
      </c>
      <c r="X8" s="48">
        <f t="shared" si="6"/>
        <v>0</v>
      </c>
      <c r="Y8" s="16">
        <v>330</v>
      </c>
      <c r="Z8" s="47" t="s">
        <v>51</v>
      </c>
      <c r="AA8" s="48">
        <f t="shared" si="7"/>
        <v>0</v>
      </c>
      <c r="AB8" s="34">
        <f t="shared" si="8"/>
        <v>305</v>
      </c>
      <c r="AC8" s="46">
        <f t="shared" si="9"/>
        <v>305</v>
      </c>
      <c r="AD8" s="16"/>
      <c r="AE8" s="47"/>
      <c r="AF8" s="48">
        <f t="shared" si="10"/>
        <v>0</v>
      </c>
      <c r="AG8" s="16"/>
      <c r="AH8" s="47"/>
      <c r="AI8" s="48">
        <f t="shared" si="11"/>
        <v>0</v>
      </c>
      <c r="AJ8" s="16"/>
      <c r="AK8" s="47"/>
      <c r="AL8" s="48">
        <f t="shared" si="12"/>
        <v>0</v>
      </c>
      <c r="AM8" s="34">
        <f t="shared" si="17"/>
        <v>0</v>
      </c>
      <c r="AN8" s="49">
        <f t="shared" si="13"/>
        <v>305</v>
      </c>
      <c r="AO8" s="50">
        <f t="shared" si="14"/>
        <v>312.93</v>
      </c>
      <c r="AP8" s="74">
        <f t="shared" si="15"/>
        <v>312.93</v>
      </c>
      <c r="AQ8" s="51">
        <f t="shared" si="16"/>
        <v>138.34709244307356</v>
      </c>
      <c r="AR8" s="117">
        <v>1</v>
      </c>
      <c r="AS8" s="52"/>
    </row>
    <row r="9" spans="1:45" ht="15" customHeight="1">
      <c r="A9" s="40" t="s">
        <v>39</v>
      </c>
      <c r="B9" s="43">
        <v>48</v>
      </c>
      <c r="C9" s="37">
        <v>180.8</v>
      </c>
      <c r="D9" s="38">
        <f t="shared" si="0"/>
        <v>82.0103420121564</v>
      </c>
      <c r="E9" s="41">
        <v>1.034</v>
      </c>
      <c r="F9" s="39">
        <v>1.097</v>
      </c>
      <c r="G9" s="44" t="s">
        <v>29</v>
      </c>
      <c r="H9" s="14">
        <v>181</v>
      </c>
      <c r="I9" s="46"/>
      <c r="J9" s="47"/>
      <c r="K9" s="48">
        <f t="shared" si="1"/>
        <v>0</v>
      </c>
      <c r="L9" s="16"/>
      <c r="M9" s="47"/>
      <c r="N9" s="48">
        <f t="shared" si="2"/>
        <v>0</v>
      </c>
      <c r="O9" s="16"/>
      <c r="P9" s="47"/>
      <c r="Q9" s="48">
        <f t="shared" si="3"/>
        <v>0</v>
      </c>
      <c r="R9" s="34">
        <f t="shared" si="4"/>
        <v>0</v>
      </c>
      <c r="S9" s="46">
        <v>305</v>
      </c>
      <c r="T9" s="47"/>
      <c r="U9" s="48">
        <f t="shared" si="5"/>
        <v>305</v>
      </c>
      <c r="V9" s="16">
        <v>315</v>
      </c>
      <c r="W9" s="47" t="s">
        <v>51</v>
      </c>
      <c r="X9" s="48">
        <f t="shared" si="6"/>
        <v>0</v>
      </c>
      <c r="Y9" s="16">
        <v>315</v>
      </c>
      <c r="Z9" s="47" t="s">
        <v>51</v>
      </c>
      <c r="AA9" s="48">
        <f t="shared" si="7"/>
        <v>0</v>
      </c>
      <c r="AB9" s="34">
        <f t="shared" si="8"/>
        <v>305</v>
      </c>
      <c r="AC9" s="46">
        <f t="shared" si="9"/>
        <v>305</v>
      </c>
      <c r="AD9" s="16"/>
      <c r="AE9" s="47"/>
      <c r="AF9" s="48">
        <f t="shared" si="10"/>
        <v>0</v>
      </c>
      <c r="AG9" s="16"/>
      <c r="AH9" s="47"/>
      <c r="AI9" s="48">
        <f t="shared" si="11"/>
        <v>0</v>
      </c>
      <c r="AJ9" s="16"/>
      <c r="AK9" s="47"/>
      <c r="AL9" s="48">
        <f t="shared" si="12"/>
        <v>0</v>
      </c>
      <c r="AM9" s="34">
        <f t="shared" si="17"/>
        <v>0</v>
      </c>
      <c r="AN9" s="49">
        <f t="shared" si="13"/>
        <v>305</v>
      </c>
      <c r="AO9" s="50">
        <f t="shared" si="14"/>
        <v>315.37</v>
      </c>
      <c r="AP9" s="74">
        <f t="shared" si="15"/>
        <v>345.96089</v>
      </c>
      <c r="AQ9" s="51">
        <f t="shared" si="16"/>
        <v>138.34709244307356</v>
      </c>
      <c r="AR9" s="117">
        <v>1</v>
      </c>
      <c r="AS9" s="52"/>
    </row>
    <row r="10" spans="1:45" s="53" customFormat="1" ht="15" customHeight="1">
      <c r="A10" s="111" t="s">
        <v>32</v>
      </c>
      <c r="B10" s="94">
        <v>39</v>
      </c>
      <c r="C10" s="95">
        <v>219.2</v>
      </c>
      <c r="D10" s="96">
        <f t="shared" si="0"/>
        <v>99.42846774925155</v>
      </c>
      <c r="E10" s="110">
        <v>0.918</v>
      </c>
      <c r="F10" s="98"/>
      <c r="G10" s="99" t="s">
        <v>31</v>
      </c>
      <c r="H10" s="100">
        <v>220</v>
      </c>
      <c r="I10" s="101"/>
      <c r="J10" s="94"/>
      <c r="K10" s="102">
        <f t="shared" si="1"/>
        <v>0</v>
      </c>
      <c r="L10" s="103"/>
      <c r="M10" s="94"/>
      <c r="N10" s="102">
        <f t="shared" si="2"/>
        <v>0</v>
      </c>
      <c r="O10" s="103"/>
      <c r="P10" s="94"/>
      <c r="Q10" s="102">
        <f t="shared" si="3"/>
        <v>0</v>
      </c>
      <c r="R10" s="104">
        <f t="shared" si="4"/>
        <v>0</v>
      </c>
      <c r="S10" s="101">
        <v>315</v>
      </c>
      <c r="T10" s="94"/>
      <c r="U10" s="102">
        <f t="shared" si="5"/>
        <v>315</v>
      </c>
      <c r="V10" s="103">
        <v>455</v>
      </c>
      <c r="W10" s="94"/>
      <c r="X10" s="102">
        <f t="shared" si="6"/>
        <v>455</v>
      </c>
      <c r="Y10" s="103">
        <v>500</v>
      </c>
      <c r="Z10" s="94" t="s">
        <v>51</v>
      </c>
      <c r="AA10" s="102">
        <f t="shared" si="7"/>
        <v>0</v>
      </c>
      <c r="AB10" s="34">
        <f t="shared" si="8"/>
        <v>455</v>
      </c>
      <c r="AC10" s="101">
        <f t="shared" si="9"/>
        <v>455</v>
      </c>
      <c r="AD10" s="103">
        <v>365</v>
      </c>
      <c r="AE10" s="94"/>
      <c r="AF10" s="102">
        <f t="shared" si="10"/>
        <v>365</v>
      </c>
      <c r="AG10" s="103">
        <v>410</v>
      </c>
      <c r="AH10" s="94"/>
      <c r="AI10" s="102">
        <f t="shared" si="11"/>
        <v>410</v>
      </c>
      <c r="AJ10" s="103">
        <v>460</v>
      </c>
      <c r="AK10" s="94"/>
      <c r="AL10" s="102">
        <f t="shared" si="12"/>
        <v>460</v>
      </c>
      <c r="AM10" s="104">
        <v>0</v>
      </c>
      <c r="AN10" s="105">
        <f t="shared" si="13"/>
        <v>455</v>
      </c>
      <c r="AO10" s="106">
        <f t="shared" si="14"/>
        <v>417.69</v>
      </c>
      <c r="AP10" s="107">
        <f t="shared" si="15"/>
        <v>417.69</v>
      </c>
      <c r="AQ10" s="51">
        <f t="shared" si="16"/>
        <v>206.38664610360155</v>
      </c>
      <c r="AR10" s="120">
        <v>1</v>
      </c>
      <c r="AS10" s="108"/>
    </row>
    <row r="11" spans="1:45" s="53" customFormat="1" ht="15" customHeight="1">
      <c r="A11" s="93" t="s">
        <v>30</v>
      </c>
      <c r="B11" s="94">
        <v>52</v>
      </c>
      <c r="C11" s="95">
        <v>253.1</v>
      </c>
      <c r="D11" s="96">
        <f t="shared" si="0"/>
        <v>114.80540687653088</v>
      </c>
      <c r="E11" s="110">
        <v>0.873</v>
      </c>
      <c r="F11" s="112">
        <v>1.165</v>
      </c>
      <c r="G11" s="113" t="s">
        <v>29</v>
      </c>
      <c r="H11" s="99">
        <v>275</v>
      </c>
      <c r="I11" s="103"/>
      <c r="J11" s="94"/>
      <c r="K11" s="102">
        <f t="shared" si="1"/>
        <v>0</v>
      </c>
      <c r="L11" s="103"/>
      <c r="M11" s="94"/>
      <c r="N11" s="102">
        <f t="shared" si="2"/>
        <v>0</v>
      </c>
      <c r="O11" s="103"/>
      <c r="P11" s="94"/>
      <c r="Q11" s="102">
        <f t="shared" si="3"/>
        <v>0</v>
      </c>
      <c r="R11" s="104">
        <f t="shared" si="4"/>
        <v>0</v>
      </c>
      <c r="S11" s="101">
        <v>335</v>
      </c>
      <c r="T11" s="94" t="s">
        <v>51</v>
      </c>
      <c r="U11" s="102">
        <f t="shared" si="5"/>
        <v>0</v>
      </c>
      <c r="V11" s="103">
        <v>335</v>
      </c>
      <c r="W11" s="94"/>
      <c r="X11" s="102">
        <f t="shared" si="6"/>
        <v>335</v>
      </c>
      <c r="Y11" s="103">
        <v>345</v>
      </c>
      <c r="Z11" s="94" t="s">
        <v>51</v>
      </c>
      <c r="AA11" s="102">
        <f t="shared" si="7"/>
        <v>0</v>
      </c>
      <c r="AB11" s="34">
        <f t="shared" si="8"/>
        <v>335</v>
      </c>
      <c r="AC11" s="101">
        <f t="shared" si="9"/>
        <v>335</v>
      </c>
      <c r="AD11" s="103">
        <v>435</v>
      </c>
      <c r="AE11" s="94"/>
      <c r="AF11" s="102">
        <f t="shared" si="10"/>
        <v>435</v>
      </c>
      <c r="AG11" s="103">
        <v>455</v>
      </c>
      <c r="AH11" s="94"/>
      <c r="AI11" s="102">
        <f t="shared" si="11"/>
        <v>455</v>
      </c>
      <c r="AJ11" s="103">
        <v>475</v>
      </c>
      <c r="AK11" s="94"/>
      <c r="AL11" s="102">
        <f t="shared" si="12"/>
        <v>475</v>
      </c>
      <c r="AM11" s="104">
        <v>0</v>
      </c>
      <c r="AN11" s="105">
        <f t="shared" si="13"/>
        <v>335</v>
      </c>
      <c r="AO11" s="106">
        <f t="shared" si="14"/>
        <v>292.455</v>
      </c>
      <c r="AP11" s="107">
        <f t="shared" si="15"/>
        <v>340.710075</v>
      </c>
      <c r="AQ11" s="51">
        <f t="shared" si="16"/>
        <v>151.95500317517917</v>
      </c>
      <c r="AR11" s="120">
        <v>1</v>
      </c>
      <c r="AS11" s="108"/>
    </row>
    <row r="12" spans="1:45" s="109" customFormat="1" ht="15" customHeight="1">
      <c r="A12" s="24" t="s">
        <v>35</v>
      </c>
      <c r="B12" s="25">
        <v>19</v>
      </c>
      <c r="C12" s="54">
        <v>157.5</v>
      </c>
      <c r="D12" s="55">
        <f t="shared" si="0"/>
        <v>71.44153134355439</v>
      </c>
      <c r="E12" s="56">
        <v>1.17</v>
      </c>
      <c r="F12" s="57"/>
      <c r="G12" s="58" t="s">
        <v>34</v>
      </c>
      <c r="H12" s="27">
        <v>165</v>
      </c>
      <c r="I12" s="28"/>
      <c r="J12" s="25"/>
      <c r="K12" s="29">
        <f t="shared" si="1"/>
        <v>0</v>
      </c>
      <c r="L12" s="26"/>
      <c r="M12" s="25"/>
      <c r="N12" s="29">
        <f t="shared" si="2"/>
        <v>0</v>
      </c>
      <c r="O12" s="26"/>
      <c r="P12" s="25"/>
      <c r="Q12" s="29">
        <f t="shared" si="3"/>
        <v>0</v>
      </c>
      <c r="R12" s="89">
        <f t="shared" si="4"/>
        <v>0</v>
      </c>
      <c r="S12" s="28">
        <v>345</v>
      </c>
      <c r="T12" s="25" t="s">
        <v>51</v>
      </c>
      <c r="U12" s="29">
        <f t="shared" si="5"/>
        <v>0</v>
      </c>
      <c r="V12" s="26">
        <v>400</v>
      </c>
      <c r="W12" s="25" t="s">
        <v>51</v>
      </c>
      <c r="X12" s="29">
        <f t="shared" si="6"/>
        <v>0</v>
      </c>
      <c r="Y12" s="26"/>
      <c r="Z12" s="25"/>
      <c r="AA12" s="29">
        <f t="shared" si="7"/>
        <v>0</v>
      </c>
      <c r="AB12" s="34">
        <f t="shared" si="8"/>
        <v>0</v>
      </c>
      <c r="AC12" s="28">
        <f t="shared" si="9"/>
        <v>0</v>
      </c>
      <c r="AD12" s="26"/>
      <c r="AE12" s="25"/>
      <c r="AF12" s="29">
        <f t="shared" si="10"/>
        <v>0</v>
      </c>
      <c r="AG12" s="26"/>
      <c r="AH12" s="25"/>
      <c r="AI12" s="29">
        <f t="shared" si="11"/>
        <v>0</v>
      </c>
      <c r="AJ12" s="26"/>
      <c r="AK12" s="25"/>
      <c r="AL12" s="29">
        <f t="shared" si="12"/>
        <v>0</v>
      </c>
      <c r="AM12" s="89">
        <f t="shared" si="17"/>
        <v>0</v>
      </c>
      <c r="AN12" s="30">
        <f t="shared" si="13"/>
        <v>0</v>
      </c>
      <c r="AO12" s="31">
        <f t="shared" si="14"/>
        <v>0</v>
      </c>
      <c r="AP12" s="90">
        <f t="shared" si="15"/>
        <v>0</v>
      </c>
      <c r="AQ12" s="51">
        <f t="shared" si="16"/>
        <v>0</v>
      </c>
      <c r="AR12" s="116"/>
      <c r="AS12" s="32"/>
    </row>
    <row r="13" spans="1:236" s="33" customFormat="1" ht="15" customHeight="1">
      <c r="A13" s="24" t="s">
        <v>35</v>
      </c>
      <c r="B13" s="25">
        <v>19</v>
      </c>
      <c r="C13" s="54">
        <v>157.5</v>
      </c>
      <c r="D13" s="55">
        <f t="shared" si="0"/>
        <v>71.44153134355439</v>
      </c>
      <c r="E13" s="56">
        <v>1.17</v>
      </c>
      <c r="F13" s="57"/>
      <c r="G13" s="58" t="s">
        <v>31</v>
      </c>
      <c r="H13" s="27">
        <v>165</v>
      </c>
      <c r="I13" s="28"/>
      <c r="J13" s="25"/>
      <c r="K13" s="29">
        <f t="shared" si="1"/>
        <v>0</v>
      </c>
      <c r="L13" s="26"/>
      <c r="M13" s="25"/>
      <c r="N13" s="29">
        <f t="shared" si="2"/>
        <v>0</v>
      </c>
      <c r="O13" s="26"/>
      <c r="P13" s="25"/>
      <c r="Q13" s="29">
        <f t="shared" si="3"/>
        <v>0</v>
      </c>
      <c r="R13" s="89">
        <f t="shared" si="4"/>
        <v>0</v>
      </c>
      <c r="S13" s="28">
        <v>345</v>
      </c>
      <c r="T13" s="25" t="s">
        <v>51</v>
      </c>
      <c r="U13" s="29">
        <f t="shared" si="5"/>
        <v>0</v>
      </c>
      <c r="V13" s="26">
        <v>400</v>
      </c>
      <c r="W13" s="25" t="s">
        <v>51</v>
      </c>
      <c r="X13" s="29">
        <f t="shared" si="6"/>
        <v>0</v>
      </c>
      <c r="Y13" s="26"/>
      <c r="Z13" s="25"/>
      <c r="AA13" s="29">
        <f t="shared" si="7"/>
        <v>0</v>
      </c>
      <c r="AB13" s="34">
        <f t="shared" si="8"/>
        <v>0</v>
      </c>
      <c r="AC13" s="28">
        <f t="shared" si="9"/>
        <v>0</v>
      </c>
      <c r="AD13" s="26"/>
      <c r="AE13" s="25"/>
      <c r="AF13" s="29">
        <f t="shared" si="10"/>
        <v>0</v>
      </c>
      <c r="AG13" s="26"/>
      <c r="AH13" s="25"/>
      <c r="AI13" s="29">
        <f t="shared" si="11"/>
        <v>0</v>
      </c>
      <c r="AJ13" s="26"/>
      <c r="AK13" s="25"/>
      <c r="AL13" s="29">
        <f t="shared" si="12"/>
        <v>0</v>
      </c>
      <c r="AM13" s="89">
        <f t="shared" si="17"/>
        <v>0</v>
      </c>
      <c r="AN13" s="30">
        <f t="shared" si="13"/>
        <v>0</v>
      </c>
      <c r="AO13" s="31">
        <f t="shared" si="14"/>
        <v>0</v>
      </c>
      <c r="AP13" s="90">
        <f t="shared" si="15"/>
        <v>0</v>
      </c>
      <c r="AQ13" s="51">
        <f t="shared" si="16"/>
        <v>0</v>
      </c>
      <c r="AR13" s="116"/>
      <c r="AS13" s="32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</row>
    <row r="14" spans="1:236" s="33" customFormat="1" ht="15" customHeight="1">
      <c r="A14" s="36" t="s">
        <v>38</v>
      </c>
      <c r="B14" s="43">
        <v>45</v>
      </c>
      <c r="C14" s="37">
        <v>216.5</v>
      </c>
      <c r="D14" s="38">
        <f aca="true" t="shared" si="18" ref="D14:D38">C14/2.2046</f>
        <v>98.20375578336206</v>
      </c>
      <c r="E14" s="41">
        <v>0.923</v>
      </c>
      <c r="F14" s="39">
        <v>1.055</v>
      </c>
      <c r="G14" s="44" t="s">
        <v>29</v>
      </c>
      <c r="H14" s="14">
        <v>220</v>
      </c>
      <c r="I14" s="46"/>
      <c r="J14" s="47"/>
      <c r="K14" s="48">
        <f aca="true" t="shared" si="19" ref="K14:K38">IF(J14&gt;0,0,I14)</f>
        <v>0</v>
      </c>
      <c r="L14" s="16"/>
      <c r="M14" s="47"/>
      <c r="N14" s="48">
        <f aca="true" t="shared" si="20" ref="N14:N38">IF(M14&gt;0,0,L14)</f>
        <v>0</v>
      </c>
      <c r="O14" s="16"/>
      <c r="P14" s="47"/>
      <c r="Q14" s="48">
        <f aca="true" t="shared" si="21" ref="Q14:Q38">IF(P14&gt;0,0,O14)</f>
        <v>0</v>
      </c>
      <c r="R14" s="34">
        <f t="shared" si="4"/>
        <v>0</v>
      </c>
      <c r="S14" s="46">
        <v>425</v>
      </c>
      <c r="T14" s="47" t="s">
        <v>51</v>
      </c>
      <c r="U14" s="48">
        <f aca="true" t="shared" si="22" ref="U14:U38">IF(T14&gt;0,0,S14)</f>
        <v>0</v>
      </c>
      <c r="V14" s="16">
        <v>425</v>
      </c>
      <c r="W14" s="47"/>
      <c r="X14" s="48">
        <f aca="true" t="shared" si="23" ref="X14:X38">IF(W14&gt;0,0,V14)</f>
        <v>425</v>
      </c>
      <c r="Y14" s="16">
        <v>445</v>
      </c>
      <c r="Z14" s="47" t="s">
        <v>51</v>
      </c>
      <c r="AA14" s="48">
        <f aca="true" t="shared" si="24" ref="AA14:AA38">IF(Z14&gt;0,0,Y14)</f>
        <v>0</v>
      </c>
      <c r="AB14" s="34">
        <f aca="true" t="shared" si="25" ref="AB14:AB38">MAX(U14,X14,AA14)</f>
        <v>425</v>
      </c>
      <c r="AC14" s="46">
        <f aca="true" t="shared" si="26" ref="AC14:AC38">R14+AB14</f>
        <v>425</v>
      </c>
      <c r="AD14" s="16"/>
      <c r="AE14" s="47"/>
      <c r="AF14" s="48">
        <f aca="true" t="shared" si="27" ref="AF14:AF38">IF(AE14&gt;0,0,AD14)</f>
        <v>0</v>
      </c>
      <c r="AG14" s="16"/>
      <c r="AH14" s="47"/>
      <c r="AI14" s="48">
        <f aca="true" t="shared" si="28" ref="AI14:AI38">IF(AH14&gt;0,0,AG14)</f>
        <v>0</v>
      </c>
      <c r="AJ14" s="16"/>
      <c r="AK14" s="47"/>
      <c r="AL14" s="48">
        <f aca="true" t="shared" si="29" ref="AL14:AL38">IF(AK14&gt;0,0,AJ14)</f>
        <v>0</v>
      </c>
      <c r="AM14" s="34">
        <f aca="true" t="shared" si="30" ref="AM14:AM38">MAX(AF14,AI14,AL14)</f>
        <v>0</v>
      </c>
      <c r="AN14" s="49">
        <f aca="true" t="shared" si="31" ref="AN14:AN38">(AM14+AB14+R14)</f>
        <v>425</v>
      </c>
      <c r="AO14" s="50">
        <f aca="true" t="shared" si="32" ref="AO14:AO38">(AN14*E14)</f>
        <v>392.27500000000003</v>
      </c>
      <c r="AP14" s="74">
        <f aca="true" t="shared" si="33" ref="AP14:AP38">IF(F14&gt;0,AO14*F14,AN14*E14)</f>
        <v>413.850125</v>
      </c>
      <c r="AQ14" s="51">
        <f t="shared" si="16"/>
        <v>192.77873537149594</v>
      </c>
      <c r="AR14" s="117">
        <v>1</v>
      </c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</row>
    <row r="15" spans="1:45" s="33" customFormat="1" ht="15" customHeight="1">
      <c r="A15" s="5" t="s">
        <v>47</v>
      </c>
      <c r="B15" s="7">
        <v>34</v>
      </c>
      <c r="C15" s="37">
        <v>240</v>
      </c>
      <c r="D15" s="38">
        <f t="shared" si="18"/>
        <v>108.86328585684477</v>
      </c>
      <c r="E15" s="43">
        <v>0.888</v>
      </c>
      <c r="F15" s="39"/>
      <c r="G15" s="44" t="s">
        <v>31</v>
      </c>
      <c r="H15" s="9">
        <v>242</v>
      </c>
      <c r="I15" s="10"/>
      <c r="J15" s="7"/>
      <c r="K15" s="11">
        <f t="shared" si="19"/>
        <v>0</v>
      </c>
      <c r="L15" s="8"/>
      <c r="M15" s="7"/>
      <c r="N15" s="11">
        <f t="shared" si="20"/>
        <v>0</v>
      </c>
      <c r="O15" s="8"/>
      <c r="P15" s="7"/>
      <c r="Q15" s="11">
        <f t="shared" si="21"/>
        <v>0</v>
      </c>
      <c r="R15" s="34">
        <f aca="true" t="shared" si="34" ref="R15:R40">IF(COUNT(J15,M15)&gt;2,"out",MAX(K15,N15,Q15))</f>
        <v>0</v>
      </c>
      <c r="S15" s="10">
        <v>475</v>
      </c>
      <c r="T15" s="7"/>
      <c r="U15" s="11">
        <f t="shared" si="22"/>
        <v>475</v>
      </c>
      <c r="V15" s="8">
        <v>500</v>
      </c>
      <c r="W15" s="7"/>
      <c r="X15" s="11">
        <f t="shared" si="23"/>
        <v>500</v>
      </c>
      <c r="Y15" s="8">
        <v>510</v>
      </c>
      <c r="Z15" s="7" t="s">
        <v>51</v>
      </c>
      <c r="AA15" s="11">
        <f t="shared" si="24"/>
        <v>0</v>
      </c>
      <c r="AB15" s="34">
        <f t="shared" si="25"/>
        <v>500</v>
      </c>
      <c r="AC15" s="10">
        <f t="shared" si="26"/>
        <v>500</v>
      </c>
      <c r="AD15" s="8"/>
      <c r="AE15" s="7"/>
      <c r="AF15" s="11">
        <f t="shared" si="27"/>
        <v>0</v>
      </c>
      <c r="AG15" s="8"/>
      <c r="AH15" s="7"/>
      <c r="AI15" s="11">
        <f t="shared" si="28"/>
        <v>0</v>
      </c>
      <c r="AJ15" s="8"/>
      <c r="AK15" s="7"/>
      <c r="AL15" s="11">
        <f t="shared" si="29"/>
        <v>0</v>
      </c>
      <c r="AM15" s="34">
        <f t="shared" si="30"/>
        <v>0</v>
      </c>
      <c r="AN15" s="12">
        <f t="shared" si="31"/>
        <v>500</v>
      </c>
      <c r="AO15" s="22">
        <f t="shared" si="32"/>
        <v>444</v>
      </c>
      <c r="AP15" s="74">
        <f t="shared" si="33"/>
        <v>444</v>
      </c>
      <c r="AQ15" s="51">
        <f t="shared" si="16"/>
        <v>226.79851220175993</v>
      </c>
      <c r="AR15" s="118">
        <v>3</v>
      </c>
      <c r="AS15" s="15"/>
    </row>
    <row r="16" spans="1:45" s="33" customFormat="1" ht="15" customHeight="1">
      <c r="A16" s="24" t="s">
        <v>37</v>
      </c>
      <c r="B16" s="25">
        <v>41</v>
      </c>
      <c r="C16" s="54">
        <v>238.2</v>
      </c>
      <c r="D16" s="55">
        <f t="shared" si="18"/>
        <v>108.04681121291843</v>
      </c>
      <c r="E16" s="25">
        <v>0.889</v>
      </c>
      <c r="F16" s="91">
        <v>1.01</v>
      </c>
      <c r="G16" s="92" t="s">
        <v>29</v>
      </c>
      <c r="H16" s="27">
        <v>242</v>
      </c>
      <c r="I16" s="28"/>
      <c r="J16" s="25"/>
      <c r="K16" s="29">
        <f t="shared" si="19"/>
        <v>0</v>
      </c>
      <c r="L16" s="26"/>
      <c r="M16" s="25"/>
      <c r="N16" s="29">
        <f t="shared" si="20"/>
        <v>0</v>
      </c>
      <c r="O16" s="26"/>
      <c r="P16" s="25"/>
      <c r="Q16" s="29">
        <f t="shared" si="21"/>
        <v>0</v>
      </c>
      <c r="R16" s="89">
        <f t="shared" si="34"/>
        <v>0</v>
      </c>
      <c r="S16" s="28">
        <v>485</v>
      </c>
      <c r="T16" s="25"/>
      <c r="U16" s="29">
        <f t="shared" si="22"/>
        <v>485</v>
      </c>
      <c r="V16" s="26">
        <v>505</v>
      </c>
      <c r="W16" s="25"/>
      <c r="X16" s="29">
        <f t="shared" si="23"/>
        <v>505</v>
      </c>
      <c r="Y16" s="26">
        <v>525</v>
      </c>
      <c r="Z16" s="25" t="s">
        <v>51</v>
      </c>
      <c r="AA16" s="29">
        <f t="shared" si="24"/>
        <v>0</v>
      </c>
      <c r="AB16" s="34">
        <f t="shared" si="25"/>
        <v>505</v>
      </c>
      <c r="AC16" s="28">
        <f t="shared" si="26"/>
        <v>505</v>
      </c>
      <c r="AD16" s="26"/>
      <c r="AE16" s="25"/>
      <c r="AF16" s="29">
        <f t="shared" si="27"/>
        <v>0</v>
      </c>
      <c r="AG16" s="26"/>
      <c r="AH16" s="25"/>
      <c r="AI16" s="29">
        <f t="shared" si="28"/>
        <v>0</v>
      </c>
      <c r="AJ16" s="26"/>
      <c r="AK16" s="25"/>
      <c r="AL16" s="29">
        <f t="shared" si="29"/>
        <v>0</v>
      </c>
      <c r="AM16" s="89">
        <f t="shared" si="30"/>
        <v>0</v>
      </c>
      <c r="AN16" s="30">
        <f t="shared" si="31"/>
        <v>505</v>
      </c>
      <c r="AO16" s="31">
        <f t="shared" si="32"/>
        <v>448.945</v>
      </c>
      <c r="AP16" s="90">
        <f t="shared" si="33"/>
        <v>453.43444999999997</v>
      </c>
      <c r="AQ16" s="51">
        <f t="shared" si="16"/>
        <v>229.06649732377755</v>
      </c>
      <c r="AR16" s="116">
        <v>1</v>
      </c>
      <c r="AS16" s="32"/>
    </row>
    <row r="17" spans="1:236" s="33" customFormat="1" ht="15" customHeight="1">
      <c r="A17" s="24" t="s">
        <v>37</v>
      </c>
      <c r="B17" s="25">
        <v>41</v>
      </c>
      <c r="C17" s="54">
        <v>238.2</v>
      </c>
      <c r="D17" s="55">
        <f t="shared" si="18"/>
        <v>108.04681121291843</v>
      </c>
      <c r="E17" s="25">
        <v>0.889</v>
      </c>
      <c r="F17" s="91"/>
      <c r="G17" s="92" t="s">
        <v>31</v>
      </c>
      <c r="H17" s="27">
        <v>242</v>
      </c>
      <c r="I17" s="28"/>
      <c r="J17" s="25"/>
      <c r="K17" s="29">
        <f t="shared" si="19"/>
        <v>0</v>
      </c>
      <c r="L17" s="26"/>
      <c r="M17" s="25"/>
      <c r="N17" s="29">
        <f t="shared" si="20"/>
        <v>0</v>
      </c>
      <c r="O17" s="26"/>
      <c r="P17" s="25"/>
      <c r="Q17" s="29">
        <f t="shared" si="21"/>
        <v>0</v>
      </c>
      <c r="R17" s="89">
        <f t="shared" si="34"/>
        <v>0</v>
      </c>
      <c r="S17" s="28">
        <v>485</v>
      </c>
      <c r="T17" s="25"/>
      <c r="U17" s="29">
        <f t="shared" si="22"/>
        <v>485</v>
      </c>
      <c r="V17" s="26">
        <v>505</v>
      </c>
      <c r="W17" s="25"/>
      <c r="X17" s="29">
        <f t="shared" si="23"/>
        <v>505</v>
      </c>
      <c r="Y17" s="26">
        <v>525</v>
      </c>
      <c r="Z17" s="25" t="s">
        <v>51</v>
      </c>
      <c r="AA17" s="29">
        <f t="shared" si="24"/>
        <v>0</v>
      </c>
      <c r="AB17" s="34">
        <f t="shared" si="25"/>
        <v>505</v>
      </c>
      <c r="AC17" s="28">
        <f t="shared" si="26"/>
        <v>505</v>
      </c>
      <c r="AD17" s="26"/>
      <c r="AE17" s="25"/>
      <c r="AF17" s="29">
        <f t="shared" si="27"/>
        <v>0</v>
      </c>
      <c r="AG17" s="26"/>
      <c r="AH17" s="25"/>
      <c r="AI17" s="29">
        <f t="shared" si="28"/>
        <v>0</v>
      </c>
      <c r="AJ17" s="26"/>
      <c r="AK17" s="25"/>
      <c r="AL17" s="29">
        <f t="shared" si="29"/>
        <v>0</v>
      </c>
      <c r="AM17" s="89">
        <f t="shared" si="30"/>
        <v>0</v>
      </c>
      <c r="AN17" s="30">
        <f t="shared" si="31"/>
        <v>505</v>
      </c>
      <c r="AO17" s="31">
        <f t="shared" si="32"/>
        <v>448.945</v>
      </c>
      <c r="AP17" s="90">
        <f t="shared" si="33"/>
        <v>448.945</v>
      </c>
      <c r="AQ17" s="51">
        <f t="shared" si="16"/>
        <v>229.06649732377755</v>
      </c>
      <c r="AR17" s="116">
        <v>2</v>
      </c>
      <c r="AS17" s="3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</row>
    <row r="18" spans="1:45" s="109" customFormat="1" ht="15" customHeight="1">
      <c r="A18" s="23" t="s">
        <v>42</v>
      </c>
      <c r="B18" s="25">
        <v>41</v>
      </c>
      <c r="C18" s="54">
        <v>209.8</v>
      </c>
      <c r="D18" s="55">
        <f t="shared" si="18"/>
        <v>95.16465571985847</v>
      </c>
      <c r="E18" s="56">
        <v>0.937</v>
      </c>
      <c r="F18" s="57">
        <v>1.01</v>
      </c>
      <c r="G18" s="58" t="s">
        <v>29</v>
      </c>
      <c r="H18" s="27">
        <v>220</v>
      </c>
      <c r="I18" s="28"/>
      <c r="J18" s="25"/>
      <c r="K18" s="29">
        <f t="shared" si="19"/>
        <v>0</v>
      </c>
      <c r="L18" s="26"/>
      <c r="M18" s="25"/>
      <c r="N18" s="29">
        <f t="shared" si="20"/>
        <v>0</v>
      </c>
      <c r="O18" s="26"/>
      <c r="P18" s="25"/>
      <c r="Q18" s="29">
        <f t="shared" si="21"/>
        <v>0</v>
      </c>
      <c r="R18" s="89">
        <f t="shared" si="34"/>
        <v>0</v>
      </c>
      <c r="S18" s="28">
        <v>555</v>
      </c>
      <c r="T18" s="25" t="s">
        <v>51</v>
      </c>
      <c r="U18" s="29">
        <f t="shared" si="22"/>
        <v>0</v>
      </c>
      <c r="V18" s="26">
        <v>555</v>
      </c>
      <c r="W18" s="25" t="s">
        <v>51</v>
      </c>
      <c r="X18" s="29">
        <f t="shared" si="23"/>
        <v>0</v>
      </c>
      <c r="Y18" s="26"/>
      <c r="Z18" s="25"/>
      <c r="AA18" s="29">
        <f t="shared" si="24"/>
        <v>0</v>
      </c>
      <c r="AB18" s="34">
        <f t="shared" si="25"/>
        <v>0</v>
      </c>
      <c r="AC18" s="28">
        <f t="shared" si="26"/>
        <v>0</v>
      </c>
      <c r="AD18" s="26"/>
      <c r="AE18" s="25"/>
      <c r="AF18" s="29">
        <f t="shared" si="27"/>
        <v>0</v>
      </c>
      <c r="AG18" s="26"/>
      <c r="AH18" s="25"/>
      <c r="AI18" s="29">
        <f t="shared" si="28"/>
        <v>0</v>
      </c>
      <c r="AJ18" s="26"/>
      <c r="AK18" s="25"/>
      <c r="AL18" s="29">
        <f t="shared" si="29"/>
        <v>0</v>
      </c>
      <c r="AM18" s="89">
        <f t="shared" si="30"/>
        <v>0</v>
      </c>
      <c r="AN18" s="30">
        <f t="shared" si="31"/>
        <v>0</v>
      </c>
      <c r="AO18" s="31">
        <f t="shared" si="32"/>
        <v>0</v>
      </c>
      <c r="AP18" s="90">
        <f t="shared" si="33"/>
        <v>0</v>
      </c>
      <c r="AQ18" s="51">
        <f t="shared" si="16"/>
        <v>0</v>
      </c>
      <c r="AR18" s="116"/>
      <c r="AS18" s="32"/>
    </row>
    <row r="19" spans="1:45" ht="15" customHeight="1">
      <c r="A19" s="23" t="s">
        <v>42</v>
      </c>
      <c r="B19" s="25">
        <v>41</v>
      </c>
      <c r="C19" s="54">
        <v>209.8</v>
      </c>
      <c r="D19" s="55">
        <f t="shared" si="18"/>
        <v>95.16465571985847</v>
      </c>
      <c r="E19" s="56">
        <v>0.937</v>
      </c>
      <c r="F19" s="57"/>
      <c r="G19" s="58" t="s">
        <v>31</v>
      </c>
      <c r="H19" s="27">
        <v>220</v>
      </c>
      <c r="I19" s="28"/>
      <c r="J19" s="25"/>
      <c r="K19" s="29">
        <f t="shared" si="19"/>
        <v>0</v>
      </c>
      <c r="L19" s="26"/>
      <c r="M19" s="25"/>
      <c r="N19" s="29">
        <f t="shared" si="20"/>
        <v>0</v>
      </c>
      <c r="O19" s="26"/>
      <c r="P19" s="25"/>
      <c r="Q19" s="29">
        <f t="shared" si="21"/>
        <v>0</v>
      </c>
      <c r="R19" s="89">
        <f t="shared" si="34"/>
        <v>0</v>
      </c>
      <c r="S19" s="28">
        <v>555</v>
      </c>
      <c r="T19" s="25" t="s">
        <v>51</v>
      </c>
      <c r="U19" s="29">
        <f t="shared" si="22"/>
        <v>0</v>
      </c>
      <c r="V19" s="26">
        <v>555</v>
      </c>
      <c r="W19" s="25" t="s">
        <v>51</v>
      </c>
      <c r="X19" s="29">
        <f t="shared" si="23"/>
        <v>0</v>
      </c>
      <c r="Y19" s="26"/>
      <c r="Z19" s="25"/>
      <c r="AA19" s="29">
        <f t="shared" si="24"/>
        <v>0</v>
      </c>
      <c r="AB19" s="34">
        <f t="shared" si="25"/>
        <v>0</v>
      </c>
      <c r="AC19" s="28">
        <f t="shared" si="26"/>
        <v>0</v>
      </c>
      <c r="AD19" s="26"/>
      <c r="AE19" s="25"/>
      <c r="AF19" s="29">
        <f t="shared" si="27"/>
        <v>0</v>
      </c>
      <c r="AG19" s="26"/>
      <c r="AH19" s="25"/>
      <c r="AI19" s="29">
        <f t="shared" si="28"/>
        <v>0</v>
      </c>
      <c r="AJ19" s="26"/>
      <c r="AK19" s="25"/>
      <c r="AL19" s="29">
        <f t="shared" si="29"/>
        <v>0</v>
      </c>
      <c r="AM19" s="89">
        <f t="shared" si="30"/>
        <v>0</v>
      </c>
      <c r="AN19" s="30">
        <f t="shared" si="31"/>
        <v>0</v>
      </c>
      <c r="AO19" s="31">
        <f t="shared" si="32"/>
        <v>0</v>
      </c>
      <c r="AP19" s="90">
        <f t="shared" si="33"/>
        <v>0</v>
      </c>
      <c r="AQ19" s="51">
        <f t="shared" si="16"/>
        <v>0</v>
      </c>
      <c r="AR19" s="116"/>
      <c r="AS19" s="32"/>
    </row>
    <row r="20" spans="1:45" ht="15" customHeight="1">
      <c r="A20" s="36" t="s">
        <v>43</v>
      </c>
      <c r="B20" s="47">
        <v>26</v>
      </c>
      <c r="C20" s="64">
        <v>217.8</v>
      </c>
      <c r="D20" s="38">
        <f t="shared" si="18"/>
        <v>98.79343191508664</v>
      </c>
      <c r="E20" s="66">
        <v>0.92</v>
      </c>
      <c r="F20" s="67"/>
      <c r="G20" s="68" t="s">
        <v>31</v>
      </c>
      <c r="H20" s="14">
        <v>220</v>
      </c>
      <c r="I20" s="46"/>
      <c r="J20" s="47"/>
      <c r="K20" s="48">
        <f t="shared" si="19"/>
        <v>0</v>
      </c>
      <c r="L20" s="16"/>
      <c r="M20" s="47"/>
      <c r="N20" s="48">
        <f t="shared" si="20"/>
        <v>0</v>
      </c>
      <c r="O20" s="16"/>
      <c r="P20" s="47"/>
      <c r="Q20" s="48">
        <f t="shared" si="21"/>
        <v>0</v>
      </c>
      <c r="R20" s="34">
        <f t="shared" si="34"/>
        <v>0</v>
      </c>
      <c r="S20" s="46">
        <v>565</v>
      </c>
      <c r="T20" s="47" t="s">
        <v>51</v>
      </c>
      <c r="U20" s="48">
        <f t="shared" si="22"/>
        <v>0</v>
      </c>
      <c r="V20" s="16">
        <v>565</v>
      </c>
      <c r="W20" s="47" t="s">
        <v>51</v>
      </c>
      <c r="X20" s="48">
        <f t="shared" si="23"/>
        <v>0</v>
      </c>
      <c r="Y20" s="16">
        <v>565</v>
      </c>
      <c r="Z20" s="47" t="s">
        <v>51</v>
      </c>
      <c r="AA20" s="48">
        <f t="shared" si="24"/>
        <v>0</v>
      </c>
      <c r="AB20" s="34">
        <f t="shared" si="25"/>
        <v>0</v>
      </c>
      <c r="AC20" s="46">
        <f t="shared" si="26"/>
        <v>0</v>
      </c>
      <c r="AD20" s="16"/>
      <c r="AE20" s="47"/>
      <c r="AF20" s="48">
        <f t="shared" si="27"/>
        <v>0</v>
      </c>
      <c r="AG20" s="16"/>
      <c r="AH20" s="47"/>
      <c r="AI20" s="48">
        <f t="shared" si="28"/>
        <v>0</v>
      </c>
      <c r="AJ20" s="16"/>
      <c r="AK20" s="47"/>
      <c r="AL20" s="48">
        <f t="shared" si="29"/>
        <v>0</v>
      </c>
      <c r="AM20" s="34">
        <f t="shared" si="30"/>
        <v>0</v>
      </c>
      <c r="AN20" s="49">
        <f t="shared" si="31"/>
        <v>0</v>
      </c>
      <c r="AO20" s="50">
        <f t="shared" si="32"/>
        <v>0</v>
      </c>
      <c r="AP20" s="74">
        <f t="shared" si="33"/>
        <v>0</v>
      </c>
      <c r="AQ20" s="51">
        <f t="shared" si="16"/>
        <v>0</v>
      </c>
      <c r="AR20" s="117"/>
      <c r="AS20" s="52"/>
    </row>
    <row r="21" spans="1:45" ht="15" customHeight="1">
      <c r="A21" s="40" t="s">
        <v>46</v>
      </c>
      <c r="B21" s="7">
        <v>34</v>
      </c>
      <c r="C21" s="37">
        <v>196.2</v>
      </c>
      <c r="D21" s="38">
        <f t="shared" si="18"/>
        <v>88.99573618797059</v>
      </c>
      <c r="E21" s="41">
        <v>0.976</v>
      </c>
      <c r="F21" s="39"/>
      <c r="G21" s="44" t="s">
        <v>31</v>
      </c>
      <c r="H21" s="9">
        <v>198</v>
      </c>
      <c r="I21" s="10"/>
      <c r="J21" s="7"/>
      <c r="K21" s="11">
        <f t="shared" si="19"/>
        <v>0</v>
      </c>
      <c r="L21" s="8"/>
      <c r="M21" s="7"/>
      <c r="N21" s="11">
        <f t="shared" si="20"/>
        <v>0</v>
      </c>
      <c r="O21" s="8"/>
      <c r="P21" s="7"/>
      <c r="Q21" s="11">
        <f t="shared" si="21"/>
        <v>0</v>
      </c>
      <c r="R21" s="34">
        <f t="shared" si="34"/>
        <v>0</v>
      </c>
      <c r="S21" s="10">
        <v>565</v>
      </c>
      <c r="T21" s="7" t="s">
        <v>51</v>
      </c>
      <c r="U21" s="11">
        <f t="shared" si="22"/>
        <v>0</v>
      </c>
      <c r="V21" s="8">
        <v>565</v>
      </c>
      <c r="W21" s="7" t="s">
        <v>51</v>
      </c>
      <c r="X21" s="11">
        <f t="shared" si="23"/>
        <v>0</v>
      </c>
      <c r="Y21" s="8">
        <v>565</v>
      </c>
      <c r="Z21" s="7" t="s">
        <v>51</v>
      </c>
      <c r="AA21" s="11">
        <f t="shared" si="24"/>
        <v>0</v>
      </c>
      <c r="AB21" s="34">
        <f t="shared" si="25"/>
        <v>0</v>
      </c>
      <c r="AC21" s="10">
        <f t="shared" si="26"/>
        <v>0</v>
      </c>
      <c r="AD21" s="8"/>
      <c r="AE21" s="7"/>
      <c r="AF21" s="11">
        <f t="shared" si="27"/>
        <v>0</v>
      </c>
      <c r="AG21" s="8"/>
      <c r="AH21" s="7"/>
      <c r="AI21" s="11">
        <f t="shared" si="28"/>
        <v>0</v>
      </c>
      <c r="AJ21" s="8"/>
      <c r="AK21" s="7"/>
      <c r="AL21" s="11">
        <f t="shared" si="29"/>
        <v>0</v>
      </c>
      <c r="AM21" s="34">
        <f t="shared" si="30"/>
        <v>0</v>
      </c>
      <c r="AN21" s="12">
        <f t="shared" si="31"/>
        <v>0</v>
      </c>
      <c r="AO21" s="22">
        <f t="shared" si="32"/>
        <v>0</v>
      </c>
      <c r="AP21" s="74">
        <f t="shared" si="33"/>
        <v>0</v>
      </c>
      <c r="AQ21" s="51">
        <f t="shared" si="16"/>
        <v>0</v>
      </c>
      <c r="AR21" s="118"/>
      <c r="AS21" s="15"/>
    </row>
    <row r="22" spans="1:45" s="109" customFormat="1" ht="15" customHeight="1">
      <c r="A22" s="20" t="s">
        <v>49</v>
      </c>
      <c r="B22" s="7">
        <v>36</v>
      </c>
      <c r="C22" s="37">
        <v>297.6</v>
      </c>
      <c r="D22" s="38">
        <f t="shared" si="18"/>
        <v>134.99047446248753</v>
      </c>
      <c r="E22" s="41">
        <v>0.846</v>
      </c>
      <c r="F22" s="39"/>
      <c r="G22" s="44" t="s">
        <v>31</v>
      </c>
      <c r="H22" s="9">
        <v>308</v>
      </c>
      <c r="I22" s="10"/>
      <c r="J22" s="7"/>
      <c r="K22" s="11">
        <f t="shared" si="19"/>
        <v>0</v>
      </c>
      <c r="L22" s="8"/>
      <c r="M22" s="7"/>
      <c r="N22" s="11">
        <f t="shared" si="20"/>
        <v>0</v>
      </c>
      <c r="O22" s="8"/>
      <c r="P22" s="7"/>
      <c r="Q22" s="11">
        <f t="shared" si="21"/>
        <v>0</v>
      </c>
      <c r="R22" s="34">
        <f t="shared" si="34"/>
        <v>0</v>
      </c>
      <c r="S22" s="10">
        <v>585</v>
      </c>
      <c r="T22" s="7"/>
      <c r="U22" s="11">
        <f t="shared" si="22"/>
        <v>585</v>
      </c>
      <c r="V22" s="8">
        <v>635</v>
      </c>
      <c r="W22" s="7"/>
      <c r="X22" s="11">
        <f t="shared" si="23"/>
        <v>635</v>
      </c>
      <c r="Y22" s="8">
        <v>645</v>
      </c>
      <c r="Z22" s="7" t="s">
        <v>51</v>
      </c>
      <c r="AA22" s="11">
        <f t="shared" si="24"/>
        <v>0</v>
      </c>
      <c r="AB22" s="34">
        <f t="shared" si="25"/>
        <v>635</v>
      </c>
      <c r="AC22" s="10">
        <f t="shared" si="26"/>
        <v>635</v>
      </c>
      <c r="AD22" s="8"/>
      <c r="AE22" s="7"/>
      <c r="AF22" s="11">
        <f t="shared" si="27"/>
        <v>0</v>
      </c>
      <c r="AG22" s="8"/>
      <c r="AH22" s="7"/>
      <c r="AI22" s="11">
        <f t="shared" si="28"/>
        <v>0</v>
      </c>
      <c r="AJ22" s="8"/>
      <c r="AK22" s="7"/>
      <c r="AL22" s="11">
        <f t="shared" si="29"/>
        <v>0</v>
      </c>
      <c r="AM22" s="34">
        <f t="shared" si="30"/>
        <v>0</v>
      </c>
      <c r="AN22" s="12">
        <f t="shared" si="31"/>
        <v>635</v>
      </c>
      <c r="AO22" s="22">
        <f t="shared" si="32"/>
        <v>537.21</v>
      </c>
      <c r="AP22" s="74">
        <f t="shared" si="33"/>
        <v>537.21</v>
      </c>
      <c r="AQ22" s="51">
        <f t="shared" si="16"/>
        <v>288.03411049623514</v>
      </c>
      <c r="AR22" s="118">
        <v>1</v>
      </c>
      <c r="AS22" s="15"/>
    </row>
    <row r="23" spans="1:45" s="109" customFormat="1" ht="15" customHeight="1">
      <c r="A23" s="23" t="s">
        <v>40</v>
      </c>
      <c r="B23" s="25">
        <v>40</v>
      </c>
      <c r="C23" s="54">
        <v>281.8</v>
      </c>
      <c r="D23" s="55">
        <f t="shared" si="18"/>
        <v>127.82364147691192</v>
      </c>
      <c r="E23" s="56">
        <v>0.857</v>
      </c>
      <c r="F23" s="57">
        <v>1</v>
      </c>
      <c r="G23" s="58" t="s">
        <v>29</v>
      </c>
      <c r="H23" s="27">
        <v>308</v>
      </c>
      <c r="I23" s="28"/>
      <c r="J23" s="25"/>
      <c r="K23" s="29">
        <f t="shared" si="19"/>
        <v>0</v>
      </c>
      <c r="L23" s="26"/>
      <c r="M23" s="25"/>
      <c r="N23" s="29">
        <f t="shared" si="20"/>
        <v>0</v>
      </c>
      <c r="O23" s="26"/>
      <c r="P23" s="25"/>
      <c r="Q23" s="29">
        <f t="shared" si="21"/>
        <v>0</v>
      </c>
      <c r="R23" s="89">
        <f t="shared" si="34"/>
        <v>0</v>
      </c>
      <c r="S23" s="28">
        <v>600</v>
      </c>
      <c r="T23" s="25"/>
      <c r="U23" s="29">
        <f t="shared" si="22"/>
        <v>600</v>
      </c>
      <c r="V23" s="26">
        <v>620</v>
      </c>
      <c r="W23" s="25"/>
      <c r="X23" s="29">
        <f t="shared" si="23"/>
        <v>620</v>
      </c>
      <c r="Y23" s="26">
        <v>640</v>
      </c>
      <c r="Z23" s="25" t="s">
        <v>51</v>
      </c>
      <c r="AA23" s="29">
        <f t="shared" si="24"/>
        <v>0</v>
      </c>
      <c r="AB23" s="34">
        <f t="shared" si="25"/>
        <v>620</v>
      </c>
      <c r="AC23" s="28">
        <f t="shared" si="26"/>
        <v>620</v>
      </c>
      <c r="AD23" s="26"/>
      <c r="AE23" s="25"/>
      <c r="AF23" s="29">
        <f t="shared" si="27"/>
        <v>0</v>
      </c>
      <c r="AG23" s="26"/>
      <c r="AH23" s="25"/>
      <c r="AI23" s="29">
        <f t="shared" si="28"/>
        <v>0</v>
      </c>
      <c r="AJ23" s="26"/>
      <c r="AK23" s="25"/>
      <c r="AL23" s="29">
        <f t="shared" si="29"/>
        <v>0</v>
      </c>
      <c r="AM23" s="89">
        <f t="shared" si="30"/>
        <v>0</v>
      </c>
      <c r="AN23" s="30">
        <f t="shared" si="31"/>
        <v>620</v>
      </c>
      <c r="AO23" s="31">
        <f t="shared" si="32"/>
        <v>531.34</v>
      </c>
      <c r="AP23" s="90">
        <f t="shared" si="33"/>
        <v>531.34</v>
      </c>
      <c r="AQ23" s="51">
        <f t="shared" si="16"/>
        <v>281.2301551301823</v>
      </c>
      <c r="AR23" s="116">
        <v>1</v>
      </c>
      <c r="AS23" s="32"/>
    </row>
    <row r="24" spans="1:45" ht="15" customHeight="1">
      <c r="A24" s="23" t="s">
        <v>40</v>
      </c>
      <c r="B24" s="25">
        <v>40</v>
      </c>
      <c r="C24" s="54">
        <v>281.8</v>
      </c>
      <c r="D24" s="55">
        <f t="shared" si="18"/>
        <v>127.82364147691192</v>
      </c>
      <c r="E24" s="56">
        <v>0.857</v>
      </c>
      <c r="F24" s="57"/>
      <c r="G24" s="58" t="s">
        <v>31</v>
      </c>
      <c r="H24" s="27">
        <v>308</v>
      </c>
      <c r="I24" s="28"/>
      <c r="J24" s="25"/>
      <c r="K24" s="29">
        <f t="shared" si="19"/>
        <v>0</v>
      </c>
      <c r="L24" s="26"/>
      <c r="M24" s="25"/>
      <c r="N24" s="29">
        <f t="shared" si="20"/>
        <v>0</v>
      </c>
      <c r="O24" s="26"/>
      <c r="P24" s="25"/>
      <c r="Q24" s="29">
        <f t="shared" si="21"/>
        <v>0</v>
      </c>
      <c r="R24" s="89">
        <f t="shared" si="34"/>
        <v>0</v>
      </c>
      <c r="S24" s="28">
        <v>600</v>
      </c>
      <c r="T24" s="25"/>
      <c r="U24" s="29">
        <f t="shared" si="22"/>
        <v>600</v>
      </c>
      <c r="V24" s="26">
        <v>620</v>
      </c>
      <c r="W24" s="25"/>
      <c r="X24" s="29">
        <f t="shared" si="23"/>
        <v>620</v>
      </c>
      <c r="Y24" s="26">
        <v>640</v>
      </c>
      <c r="Z24" s="25" t="s">
        <v>51</v>
      </c>
      <c r="AA24" s="29">
        <f t="shared" si="24"/>
        <v>0</v>
      </c>
      <c r="AB24" s="34">
        <f t="shared" si="25"/>
        <v>620</v>
      </c>
      <c r="AC24" s="28">
        <f t="shared" si="26"/>
        <v>620</v>
      </c>
      <c r="AD24" s="26"/>
      <c r="AE24" s="25"/>
      <c r="AF24" s="29">
        <f t="shared" si="27"/>
        <v>0</v>
      </c>
      <c r="AG24" s="26"/>
      <c r="AH24" s="25"/>
      <c r="AI24" s="29">
        <f t="shared" si="28"/>
        <v>0</v>
      </c>
      <c r="AJ24" s="26"/>
      <c r="AK24" s="25"/>
      <c r="AL24" s="29">
        <f t="shared" si="29"/>
        <v>0</v>
      </c>
      <c r="AM24" s="89">
        <f t="shared" si="30"/>
        <v>0</v>
      </c>
      <c r="AN24" s="30">
        <f t="shared" si="31"/>
        <v>620</v>
      </c>
      <c r="AO24" s="31">
        <f t="shared" si="32"/>
        <v>531.34</v>
      </c>
      <c r="AP24" s="90">
        <f t="shared" si="33"/>
        <v>531.34</v>
      </c>
      <c r="AQ24" s="51">
        <f t="shared" si="16"/>
        <v>281.2301551301823</v>
      </c>
      <c r="AR24" s="116">
        <v>2</v>
      </c>
      <c r="AS24" s="32"/>
    </row>
    <row r="25" spans="1:45" s="53" customFormat="1" ht="15" customHeight="1">
      <c r="A25" s="5" t="s">
        <v>45</v>
      </c>
      <c r="B25" s="7">
        <v>39</v>
      </c>
      <c r="C25" s="37">
        <v>231.3</v>
      </c>
      <c r="D25" s="38">
        <f t="shared" si="18"/>
        <v>104.91699174453416</v>
      </c>
      <c r="E25" s="41">
        <v>0.899</v>
      </c>
      <c r="F25" s="39"/>
      <c r="G25" s="44" t="s">
        <v>31</v>
      </c>
      <c r="H25" s="9">
        <v>242</v>
      </c>
      <c r="I25" s="8"/>
      <c r="J25" s="7"/>
      <c r="K25" s="11">
        <f t="shared" si="19"/>
        <v>0</v>
      </c>
      <c r="L25" s="8"/>
      <c r="M25" s="7"/>
      <c r="N25" s="11">
        <f t="shared" si="20"/>
        <v>0</v>
      </c>
      <c r="O25" s="8"/>
      <c r="P25" s="7"/>
      <c r="Q25" s="11">
        <f t="shared" si="21"/>
        <v>0</v>
      </c>
      <c r="R25" s="34">
        <f t="shared" si="34"/>
        <v>0</v>
      </c>
      <c r="S25" s="10">
        <v>600</v>
      </c>
      <c r="T25" s="7"/>
      <c r="U25" s="11">
        <f t="shared" si="22"/>
        <v>600</v>
      </c>
      <c r="V25" s="8">
        <v>625</v>
      </c>
      <c r="W25" s="7"/>
      <c r="X25" s="11">
        <f t="shared" si="23"/>
        <v>625</v>
      </c>
      <c r="Y25" s="8">
        <v>640</v>
      </c>
      <c r="Z25" s="7"/>
      <c r="AA25" s="11">
        <f t="shared" si="24"/>
        <v>640</v>
      </c>
      <c r="AB25" s="34">
        <f t="shared" si="25"/>
        <v>640</v>
      </c>
      <c r="AC25" s="10">
        <f t="shared" si="26"/>
        <v>640</v>
      </c>
      <c r="AD25" s="8"/>
      <c r="AE25" s="7"/>
      <c r="AF25" s="11">
        <f t="shared" si="27"/>
        <v>0</v>
      </c>
      <c r="AG25" s="8"/>
      <c r="AH25" s="7"/>
      <c r="AI25" s="11">
        <f t="shared" si="28"/>
        <v>0</v>
      </c>
      <c r="AJ25" s="8"/>
      <c r="AK25" s="7"/>
      <c r="AL25" s="11">
        <f t="shared" si="29"/>
        <v>0</v>
      </c>
      <c r="AM25" s="34">
        <f t="shared" si="30"/>
        <v>0</v>
      </c>
      <c r="AN25" s="12">
        <f t="shared" si="31"/>
        <v>640</v>
      </c>
      <c r="AO25" s="22">
        <f t="shared" si="32"/>
        <v>575.36</v>
      </c>
      <c r="AP25" s="74">
        <f t="shared" si="33"/>
        <v>575.36</v>
      </c>
      <c r="AQ25" s="51">
        <f t="shared" si="16"/>
        <v>290.30209561825274</v>
      </c>
      <c r="AR25" s="118">
        <v>1</v>
      </c>
      <c r="AS25" s="15" t="s">
        <v>55</v>
      </c>
    </row>
    <row r="26" spans="1:45" ht="12.75">
      <c r="A26" s="40"/>
      <c r="B26" s="7"/>
      <c r="C26" s="37"/>
      <c r="D26" s="38">
        <f t="shared" si="18"/>
        <v>0</v>
      </c>
      <c r="E26" s="41"/>
      <c r="F26" s="39"/>
      <c r="G26" s="44"/>
      <c r="H26" s="14"/>
      <c r="I26" s="10"/>
      <c r="J26" s="7"/>
      <c r="K26" s="11">
        <f t="shared" si="19"/>
        <v>0</v>
      </c>
      <c r="L26" s="8"/>
      <c r="M26" s="7"/>
      <c r="N26" s="11">
        <f t="shared" si="20"/>
        <v>0</v>
      </c>
      <c r="O26" s="8"/>
      <c r="P26" s="7"/>
      <c r="Q26" s="11">
        <f t="shared" si="21"/>
        <v>0</v>
      </c>
      <c r="R26" s="34">
        <f t="shared" si="34"/>
        <v>0</v>
      </c>
      <c r="S26" s="10"/>
      <c r="T26" s="7"/>
      <c r="U26" s="11">
        <f t="shared" si="22"/>
        <v>0</v>
      </c>
      <c r="V26" s="8"/>
      <c r="W26" s="7"/>
      <c r="X26" s="11">
        <f t="shared" si="23"/>
        <v>0</v>
      </c>
      <c r="Y26" s="8"/>
      <c r="Z26" s="7"/>
      <c r="AA26" s="11">
        <f t="shared" si="24"/>
        <v>0</v>
      </c>
      <c r="AB26" s="34">
        <f t="shared" si="25"/>
        <v>0</v>
      </c>
      <c r="AC26" s="10">
        <f t="shared" si="26"/>
        <v>0</v>
      </c>
      <c r="AD26" s="8"/>
      <c r="AE26" s="7"/>
      <c r="AF26" s="11">
        <f t="shared" si="27"/>
        <v>0</v>
      </c>
      <c r="AG26" s="8"/>
      <c r="AH26" s="7"/>
      <c r="AI26" s="11">
        <f t="shared" si="28"/>
        <v>0</v>
      </c>
      <c r="AJ26" s="8"/>
      <c r="AK26" s="7"/>
      <c r="AL26" s="11">
        <f t="shared" si="29"/>
        <v>0</v>
      </c>
      <c r="AM26" s="34">
        <f t="shared" si="30"/>
        <v>0</v>
      </c>
      <c r="AN26" s="12">
        <f t="shared" si="31"/>
        <v>0</v>
      </c>
      <c r="AO26" s="22">
        <f t="shared" si="32"/>
        <v>0</v>
      </c>
      <c r="AP26" s="74">
        <f t="shared" si="33"/>
        <v>0</v>
      </c>
      <c r="AQ26" s="51">
        <f t="shared" si="16"/>
        <v>0</v>
      </c>
      <c r="AR26" s="118"/>
      <c r="AS26" s="15"/>
    </row>
    <row r="27" spans="1:45" ht="12.75">
      <c r="A27" s="20"/>
      <c r="B27" s="7"/>
      <c r="C27" s="37"/>
      <c r="D27" s="38">
        <f t="shared" si="18"/>
        <v>0</v>
      </c>
      <c r="E27" s="41"/>
      <c r="F27" s="39"/>
      <c r="G27" s="44"/>
      <c r="H27" s="9"/>
      <c r="I27" s="10"/>
      <c r="J27" s="7"/>
      <c r="K27" s="11">
        <f t="shared" si="19"/>
        <v>0</v>
      </c>
      <c r="L27" s="8"/>
      <c r="M27" s="7"/>
      <c r="N27" s="11">
        <f t="shared" si="20"/>
        <v>0</v>
      </c>
      <c r="O27" s="8"/>
      <c r="P27" s="7"/>
      <c r="Q27" s="11">
        <f t="shared" si="21"/>
        <v>0</v>
      </c>
      <c r="R27" s="34">
        <f t="shared" si="34"/>
        <v>0</v>
      </c>
      <c r="S27" s="10"/>
      <c r="T27" s="7"/>
      <c r="U27" s="11">
        <f t="shared" si="22"/>
        <v>0</v>
      </c>
      <c r="V27" s="8"/>
      <c r="W27" s="7"/>
      <c r="X27" s="11">
        <f t="shared" si="23"/>
        <v>0</v>
      </c>
      <c r="Y27" s="8"/>
      <c r="Z27" s="7"/>
      <c r="AA27" s="11">
        <f t="shared" si="24"/>
        <v>0</v>
      </c>
      <c r="AB27" s="34">
        <f t="shared" si="25"/>
        <v>0</v>
      </c>
      <c r="AC27" s="10">
        <f t="shared" si="26"/>
        <v>0</v>
      </c>
      <c r="AD27" s="8"/>
      <c r="AE27" s="7"/>
      <c r="AF27" s="11">
        <f t="shared" si="27"/>
        <v>0</v>
      </c>
      <c r="AG27" s="8"/>
      <c r="AH27" s="7"/>
      <c r="AI27" s="11">
        <f t="shared" si="28"/>
        <v>0</v>
      </c>
      <c r="AJ27" s="8"/>
      <c r="AK27" s="7"/>
      <c r="AL27" s="11">
        <f t="shared" si="29"/>
        <v>0</v>
      </c>
      <c r="AM27" s="34">
        <f t="shared" si="30"/>
        <v>0</v>
      </c>
      <c r="AN27" s="12">
        <f t="shared" si="31"/>
        <v>0</v>
      </c>
      <c r="AO27" s="22">
        <f t="shared" si="32"/>
        <v>0</v>
      </c>
      <c r="AP27" s="74">
        <f t="shared" si="33"/>
        <v>0</v>
      </c>
      <c r="AQ27" s="51">
        <f t="shared" si="16"/>
        <v>0</v>
      </c>
      <c r="AR27" s="118"/>
      <c r="AS27" s="15"/>
    </row>
    <row r="28" spans="1:45" s="53" customFormat="1" ht="12.75">
      <c r="A28" s="36"/>
      <c r="B28" s="47"/>
      <c r="C28" s="64"/>
      <c r="D28" s="65">
        <f t="shared" si="18"/>
        <v>0</v>
      </c>
      <c r="E28" s="66"/>
      <c r="F28" s="67"/>
      <c r="G28" s="68"/>
      <c r="H28" s="14"/>
      <c r="I28" s="16"/>
      <c r="J28" s="47"/>
      <c r="K28" s="48">
        <f t="shared" si="19"/>
        <v>0</v>
      </c>
      <c r="L28" s="16"/>
      <c r="M28" s="47"/>
      <c r="N28" s="48">
        <f t="shared" si="20"/>
        <v>0</v>
      </c>
      <c r="O28" s="16"/>
      <c r="P28" s="47"/>
      <c r="Q28" s="48">
        <f t="shared" si="21"/>
        <v>0</v>
      </c>
      <c r="R28" s="84">
        <f t="shared" si="34"/>
        <v>0</v>
      </c>
      <c r="S28" s="46"/>
      <c r="T28" s="47"/>
      <c r="U28" s="48">
        <f t="shared" si="22"/>
        <v>0</v>
      </c>
      <c r="V28" s="16"/>
      <c r="W28" s="47"/>
      <c r="X28" s="48">
        <f t="shared" si="23"/>
        <v>0</v>
      </c>
      <c r="Y28" s="16"/>
      <c r="Z28" s="47"/>
      <c r="AA28" s="48">
        <f t="shared" si="24"/>
        <v>0</v>
      </c>
      <c r="AB28" s="34">
        <f t="shared" si="25"/>
        <v>0</v>
      </c>
      <c r="AC28" s="46">
        <f t="shared" si="26"/>
        <v>0</v>
      </c>
      <c r="AD28" s="16"/>
      <c r="AE28" s="47"/>
      <c r="AF28" s="48">
        <f t="shared" si="27"/>
        <v>0</v>
      </c>
      <c r="AG28" s="16"/>
      <c r="AH28" s="47"/>
      <c r="AI28" s="48">
        <f t="shared" si="28"/>
        <v>0</v>
      </c>
      <c r="AJ28" s="16"/>
      <c r="AK28" s="47"/>
      <c r="AL28" s="48">
        <f t="shared" si="29"/>
        <v>0</v>
      </c>
      <c r="AM28" s="84">
        <f t="shared" si="30"/>
        <v>0</v>
      </c>
      <c r="AN28" s="49">
        <f t="shared" si="31"/>
        <v>0</v>
      </c>
      <c r="AO28" s="50">
        <f t="shared" si="32"/>
        <v>0</v>
      </c>
      <c r="AP28" s="74">
        <f t="shared" si="33"/>
        <v>0</v>
      </c>
      <c r="AQ28" s="51">
        <f t="shared" si="16"/>
        <v>0</v>
      </c>
      <c r="AR28" s="117"/>
      <c r="AS28" s="52"/>
    </row>
    <row r="29" spans="1:45" s="53" customFormat="1" ht="12.75">
      <c r="A29" s="36"/>
      <c r="B29" s="47"/>
      <c r="C29" s="64"/>
      <c r="D29" s="65">
        <f t="shared" si="18"/>
        <v>0</v>
      </c>
      <c r="E29" s="66"/>
      <c r="F29" s="67"/>
      <c r="G29" s="68"/>
      <c r="H29" s="14"/>
      <c r="I29" s="46"/>
      <c r="J29" s="47"/>
      <c r="K29" s="48">
        <f t="shared" si="19"/>
        <v>0</v>
      </c>
      <c r="L29" s="16"/>
      <c r="M29" s="47"/>
      <c r="N29" s="48">
        <f t="shared" si="20"/>
        <v>0</v>
      </c>
      <c r="O29" s="16"/>
      <c r="P29" s="47"/>
      <c r="Q29" s="48">
        <f t="shared" si="21"/>
        <v>0</v>
      </c>
      <c r="R29" s="84">
        <f t="shared" si="34"/>
        <v>0</v>
      </c>
      <c r="S29" s="46"/>
      <c r="T29" s="47"/>
      <c r="U29" s="48">
        <f t="shared" si="22"/>
        <v>0</v>
      </c>
      <c r="V29" s="16"/>
      <c r="W29" s="47"/>
      <c r="X29" s="48">
        <f t="shared" si="23"/>
        <v>0</v>
      </c>
      <c r="Y29" s="16"/>
      <c r="Z29" s="47"/>
      <c r="AA29" s="48">
        <f t="shared" si="24"/>
        <v>0</v>
      </c>
      <c r="AB29" s="34">
        <f t="shared" si="25"/>
        <v>0</v>
      </c>
      <c r="AC29" s="46">
        <f t="shared" si="26"/>
        <v>0</v>
      </c>
      <c r="AD29" s="16"/>
      <c r="AE29" s="47"/>
      <c r="AF29" s="48">
        <f t="shared" si="27"/>
        <v>0</v>
      </c>
      <c r="AG29" s="16"/>
      <c r="AH29" s="47"/>
      <c r="AI29" s="48">
        <f t="shared" si="28"/>
        <v>0</v>
      </c>
      <c r="AJ29" s="16"/>
      <c r="AK29" s="47"/>
      <c r="AL29" s="48">
        <f t="shared" si="29"/>
        <v>0</v>
      </c>
      <c r="AM29" s="84">
        <f t="shared" si="30"/>
        <v>0</v>
      </c>
      <c r="AN29" s="49">
        <f t="shared" si="31"/>
        <v>0</v>
      </c>
      <c r="AO29" s="50">
        <f t="shared" si="32"/>
        <v>0</v>
      </c>
      <c r="AP29" s="74">
        <f t="shared" si="33"/>
        <v>0</v>
      </c>
      <c r="AQ29" s="51">
        <f t="shared" si="16"/>
        <v>0</v>
      </c>
      <c r="AR29" s="117"/>
      <c r="AS29" s="52"/>
    </row>
    <row r="30" spans="1:45" s="53" customFormat="1" ht="12.75">
      <c r="A30" s="40"/>
      <c r="B30" s="47"/>
      <c r="C30" s="64"/>
      <c r="D30" s="65">
        <f t="shared" si="18"/>
        <v>0</v>
      </c>
      <c r="E30" s="69"/>
      <c r="F30" s="67"/>
      <c r="G30" s="68"/>
      <c r="H30" s="14"/>
      <c r="I30" s="46"/>
      <c r="J30" s="47"/>
      <c r="K30" s="48">
        <f t="shared" si="19"/>
        <v>0</v>
      </c>
      <c r="L30" s="16"/>
      <c r="M30" s="47"/>
      <c r="N30" s="48">
        <f t="shared" si="20"/>
        <v>0</v>
      </c>
      <c r="O30" s="16"/>
      <c r="P30" s="47"/>
      <c r="Q30" s="48">
        <f t="shared" si="21"/>
        <v>0</v>
      </c>
      <c r="R30" s="84">
        <f t="shared" si="34"/>
        <v>0</v>
      </c>
      <c r="S30" s="46"/>
      <c r="T30" s="47"/>
      <c r="U30" s="48">
        <f t="shared" si="22"/>
        <v>0</v>
      </c>
      <c r="V30" s="16"/>
      <c r="W30" s="47"/>
      <c r="X30" s="48">
        <f t="shared" si="23"/>
        <v>0</v>
      </c>
      <c r="Y30" s="16"/>
      <c r="Z30" s="47"/>
      <c r="AA30" s="48">
        <f t="shared" si="24"/>
        <v>0</v>
      </c>
      <c r="AB30" s="34">
        <f t="shared" si="25"/>
        <v>0</v>
      </c>
      <c r="AC30" s="46">
        <f t="shared" si="26"/>
        <v>0</v>
      </c>
      <c r="AD30" s="16"/>
      <c r="AE30" s="47"/>
      <c r="AF30" s="48">
        <f t="shared" si="27"/>
        <v>0</v>
      </c>
      <c r="AG30" s="16"/>
      <c r="AH30" s="47"/>
      <c r="AI30" s="48">
        <f t="shared" si="28"/>
        <v>0</v>
      </c>
      <c r="AJ30" s="16"/>
      <c r="AK30" s="47"/>
      <c r="AL30" s="48">
        <f t="shared" si="29"/>
        <v>0</v>
      </c>
      <c r="AM30" s="84">
        <f t="shared" si="30"/>
        <v>0</v>
      </c>
      <c r="AN30" s="49">
        <f t="shared" si="31"/>
        <v>0</v>
      </c>
      <c r="AO30" s="50">
        <f t="shared" si="32"/>
        <v>0</v>
      </c>
      <c r="AP30" s="74">
        <f t="shared" si="33"/>
        <v>0</v>
      </c>
      <c r="AQ30" s="51">
        <f t="shared" si="16"/>
        <v>0</v>
      </c>
      <c r="AR30" s="117"/>
      <c r="AS30" s="52"/>
    </row>
    <row r="31" spans="1:45" s="53" customFormat="1" ht="12.75">
      <c r="A31" s="40"/>
      <c r="B31" s="47"/>
      <c r="C31" s="64"/>
      <c r="D31" s="65">
        <f t="shared" si="18"/>
        <v>0</v>
      </c>
      <c r="E31" s="69"/>
      <c r="F31" s="67"/>
      <c r="G31" s="68"/>
      <c r="H31" s="14"/>
      <c r="I31" s="46"/>
      <c r="J31" s="47"/>
      <c r="K31" s="48">
        <f t="shared" si="19"/>
        <v>0</v>
      </c>
      <c r="L31" s="16"/>
      <c r="M31" s="47"/>
      <c r="N31" s="48">
        <f t="shared" si="20"/>
        <v>0</v>
      </c>
      <c r="O31" s="16"/>
      <c r="P31" s="47"/>
      <c r="Q31" s="48">
        <f t="shared" si="21"/>
        <v>0</v>
      </c>
      <c r="R31" s="84">
        <f t="shared" si="34"/>
        <v>0</v>
      </c>
      <c r="S31" s="46"/>
      <c r="T31" s="47"/>
      <c r="U31" s="48">
        <f t="shared" si="22"/>
        <v>0</v>
      </c>
      <c r="V31" s="16"/>
      <c r="W31" s="47"/>
      <c r="X31" s="48">
        <f t="shared" si="23"/>
        <v>0</v>
      </c>
      <c r="Y31" s="16"/>
      <c r="Z31" s="47"/>
      <c r="AA31" s="48">
        <f t="shared" si="24"/>
        <v>0</v>
      </c>
      <c r="AB31" s="34">
        <f t="shared" si="25"/>
        <v>0</v>
      </c>
      <c r="AC31" s="46">
        <f t="shared" si="26"/>
        <v>0</v>
      </c>
      <c r="AD31" s="16"/>
      <c r="AE31" s="47"/>
      <c r="AF31" s="48">
        <f t="shared" si="27"/>
        <v>0</v>
      </c>
      <c r="AG31" s="16"/>
      <c r="AH31" s="47"/>
      <c r="AI31" s="48">
        <f t="shared" si="28"/>
        <v>0</v>
      </c>
      <c r="AJ31" s="16"/>
      <c r="AK31" s="47"/>
      <c r="AL31" s="48">
        <f t="shared" si="29"/>
        <v>0</v>
      </c>
      <c r="AM31" s="84">
        <f t="shared" si="30"/>
        <v>0</v>
      </c>
      <c r="AN31" s="49">
        <f t="shared" si="31"/>
        <v>0</v>
      </c>
      <c r="AO31" s="50">
        <f t="shared" si="32"/>
        <v>0</v>
      </c>
      <c r="AP31" s="74">
        <f t="shared" si="33"/>
        <v>0</v>
      </c>
      <c r="AQ31" s="51">
        <f t="shared" si="16"/>
        <v>0</v>
      </c>
      <c r="AR31" s="117"/>
      <c r="AS31" s="52"/>
    </row>
    <row r="32" spans="1:45" s="53" customFormat="1" ht="12.75">
      <c r="A32" s="36"/>
      <c r="B32" s="40"/>
      <c r="C32" s="47"/>
      <c r="D32" s="65">
        <f t="shared" si="18"/>
        <v>0</v>
      </c>
      <c r="E32" s="69"/>
      <c r="F32" s="70"/>
      <c r="G32" s="71"/>
      <c r="H32" s="68"/>
      <c r="I32" s="16"/>
      <c r="J32" s="47"/>
      <c r="K32" s="48">
        <f t="shared" si="19"/>
        <v>0</v>
      </c>
      <c r="L32" s="16"/>
      <c r="M32" s="47"/>
      <c r="N32" s="48">
        <f t="shared" si="20"/>
        <v>0</v>
      </c>
      <c r="O32" s="16"/>
      <c r="P32" s="47"/>
      <c r="Q32" s="48">
        <f t="shared" si="21"/>
        <v>0</v>
      </c>
      <c r="R32" s="84">
        <f t="shared" si="34"/>
        <v>0</v>
      </c>
      <c r="S32" s="46"/>
      <c r="T32" s="47"/>
      <c r="U32" s="48">
        <f t="shared" si="22"/>
        <v>0</v>
      </c>
      <c r="V32" s="16"/>
      <c r="W32" s="47"/>
      <c r="X32" s="48">
        <f t="shared" si="23"/>
        <v>0</v>
      </c>
      <c r="Y32" s="16"/>
      <c r="Z32" s="47"/>
      <c r="AA32" s="48">
        <f t="shared" si="24"/>
        <v>0</v>
      </c>
      <c r="AB32" s="34">
        <f t="shared" si="25"/>
        <v>0</v>
      </c>
      <c r="AC32" s="46">
        <f t="shared" si="26"/>
        <v>0</v>
      </c>
      <c r="AD32" s="16"/>
      <c r="AE32" s="47"/>
      <c r="AF32" s="48">
        <f t="shared" si="27"/>
        <v>0</v>
      </c>
      <c r="AG32" s="16"/>
      <c r="AH32" s="47"/>
      <c r="AI32" s="48">
        <f t="shared" si="28"/>
        <v>0</v>
      </c>
      <c r="AJ32" s="16"/>
      <c r="AK32" s="47"/>
      <c r="AL32" s="48">
        <f t="shared" si="29"/>
        <v>0</v>
      </c>
      <c r="AM32" s="84">
        <f t="shared" si="30"/>
        <v>0</v>
      </c>
      <c r="AN32" s="49">
        <f t="shared" si="31"/>
        <v>0</v>
      </c>
      <c r="AO32" s="50">
        <f t="shared" si="32"/>
        <v>0</v>
      </c>
      <c r="AP32" s="74">
        <f t="shared" si="33"/>
        <v>0</v>
      </c>
      <c r="AQ32" s="51">
        <f t="shared" si="16"/>
        <v>0</v>
      </c>
      <c r="AR32" s="117"/>
      <c r="AS32" s="52"/>
    </row>
    <row r="33" spans="1:45" s="53" customFormat="1" ht="12.75">
      <c r="A33" s="40"/>
      <c r="B33" s="40"/>
      <c r="C33" s="47"/>
      <c r="D33" s="65">
        <f t="shared" si="18"/>
        <v>0</v>
      </c>
      <c r="E33" s="69"/>
      <c r="F33" s="72"/>
      <c r="G33" s="73"/>
      <c r="H33" s="68"/>
      <c r="I33" s="16"/>
      <c r="J33" s="47"/>
      <c r="K33" s="48">
        <f t="shared" si="19"/>
        <v>0</v>
      </c>
      <c r="L33" s="16"/>
      <c r="M33" s="47"/>
      <c r="N33" s="48">
        <f t="shared" si="20"/>
        <v>0</v>
      </c>
      <c r="O33" s="16"/>
      <c r="P33" s="47"/>
      <c r="Q33" s="48">
        <f t="shared" si="21"/>
        <v>0</v>
      </c>
      <c r="R33" s="84">
        <f t="shared" si="34"/>
        <v>0</v>
      </c>
      <c r="S33" s="46"/>
      <c r="T33" s="47"/>
      <c r="U33" s="48">
        <f t="shared" si="22"/>
        <v>0</v>
      </c>
      <c r="V33" s="16"/>
      <c r="W33" s="47"/>
      <c r="X33" s="48">
        <f t="shared" si="23"/>
        <v>0</v>
      </c>
      <c r="Y33" s="16"/>
      <c r="Z33" s="47"/>
      <c r="AA33" s="48">
        <f t="shared" si="24"/>
        <v>0</v>
      </c>
      <c r="AB33" s="34">
        <f t="shared" si="25"/>
        <v>0</v>
      </c>
      <c r="AC33" s="46">
        <f t="shared" si="26"/>
        <v>0</v>
      </c>
      <c r="AD33" s="16"/>
      <c r="AE33" s="47"/>
      <c r="AF33" s="48">
        <f t="shared" si="27"/>
        <v>0</v>
      </c>
      <c r="AG33" s="16"/>
      <c r="AH33" s="47"/>
      <c r="AI33" s="48">
        <f t="shared" si="28"/>
        <v>0</v>
      </c>
      <c r="AJ33" s="16"/>
      <c r="AK33" s="47"/>
      <c r="AL33" s="48">
        <f t="shared" si="29"/>
        <v>0</v>
      </c>
      <c r="AM33" s="84">
        <f t="shared" si="30"/>
        <v>0</v>
      </c>
      <c r="AN33" s="49">
        <f t="shared" si="31"/>
        <v>0</v>
      </c>
      <c r="AO33" s="50">
        <f t="shared" si="32"/>
        <v>0</v>
      </c>
      <c r="AP33" s="74">
        <f t="shared" si="33"/>
        <v>0</v>
      </c>
      <c r="AQ33" s="51">
        <f t="shared" si="16"/>
        <v>0</v>
      </c>
      <c r="AR33" s="117"/>
      <c r="AS33" s="52"/>
    </row>
    <row r="34" spans="1:45" s="53" customFormat="1" ht="12.75">
      <c r="A34" s="40"/>
      <c r="B34" s="40"/>
      <c r="C34" s="47"/>
      <c r="D34" s="65">
        <f t="shared" si="18"/>
        <v>0</v>
      </c>
      <c r="E34" s="69"/>
      <c r="F34" s="72"/>
      <c r="G34" s="73"/>
      <c r="H34" s="68"/>
      <c r="I34" s="16"/>
      <c r="J34" s="47"/>
      <c r="K34" s="48">
        <f t="shared" si="19"/>
        <v>0</v>
      </c>
      <c r="L34" s="16"/>
      <c r="M34" s="47"/>
      <c r="N34" s="48">
        <f t="shared" si="20"/>
        <v>0</v>
      </c>
      <c r="O34" s="16"/>
      <c r="P34" s="47"/>
      <c r="Q34" s="48">
        <f t="shared" si="21"/>
        <v>0</v>
      </c>
      <c r="R34" s="84">
        <f t="shared" si="34"/>
        <v>0</v>
      </c>
      <c r="S34" s="46"/>
      <c r="T34" s="47"/>
      <c r="U34" s="48">
        <f t="shared" si="22"/>
        <v>0</v>
      </c>
      <c r="V34" s="16"/>
      <c r="W34" s="47"/>
      <c r="X34" s="48">
        <f t="shared" si="23"/>
        <v>0</v>
      </c>
      <c r="Y34" s="16"/>
      <c r="Z34" s="47"/>
      <c r="AA34" s="48">
        <f t="shared" si="24"/>
        <v>0</v>
      </c>
      <c r="AB34" s="34">
        <f t="shared" si="25"/>
        <v>0</v>
      </c>
      <c r="AC34" s="46">
        <f t="shared" si="26"/>
        <v>0</v>
      </c>
      <c r="AD34" s="16"/>
      <c r="AE34" s="47"/>
      <c r="AF34" s="48">
        <f t="shared" si="27"/>
        <v>0</v>
      </c>
      <c r="AG34" s="16"/>
      <c r="AH34" s="47"/>
      <c r="AI34" s="48">
        <f t="shared" si="28"/>
        <v>0</v>
      </c>
      <c r="AJ34" s="16"/>
      <c r="AK34" s="47"/>
      <c r="AL34" s="48">
        <f t="shared" si="29"/>
        <v>0</v>
      </c>
      <c r="AM34" s="84">
        <f t="shared" si="30"/>
        <v>0</v>
      </c>
      <c r="AN34" s="49">
        <f t="shared" si="31"/>
        <v>0</v>
      </c>
      <c r="AO34" s="50">
        <f t="shared" si="32"/>
        <v>0</v>
      </c>
      <c r="AP34" s="74">
        <f t="shared" si="33"/>
        <v>0</v>
      </c>
      <c r="AQ34" s="51">
        <f t="shared" si="16"/>
        <v>0</v>
      </c>
      <c r="AR34" s="117"/>
      <c r="AS34" s="52"/>
    </row>
    <row r="35" spans="1:45" s="53" customFormat="1" ht="12.75">
      <c r="A35" s="40"/>
      <c r="B35" s="40"/>
      <c r="C35" s="47"/>
      <c r="D35" s="65">
        <f t="shared" si="18"/>
        <v>0</v>
      </c>
      <c r="E35" s="69"/>
      <c r="F35" s="70"/>
      <c r="G35" s="71"/>
      <c r="H35" s="68"/>
      <c r="I35" s="16"/>
      <c r="J35" s="47"/>
      <c r="K35" s="48">
        <f t="shared" si="19"/>
        <v>0</v>
      </c>
      <c r="L35" s="16"/>
      <c r="M35" s="47"/>
      <c r="N35" s="48">
        <f t="shared" si="20"/>
        <v>0</v>
      </c>
      <c r="O35" s="16"/>
      <c r="P35" s="47"/>
      <c r="Q35" s="48">
        <f t="shared" si="21"/>
        <v>0</v>
      </c>
      <c r="R35" s="84">
        <f t="shared" si="34"/>
        <v>0</v>
      </c>
      <c r="S35" s="46"/>
      <c r="T35" s="47"/>
      <c r="U35" s="48">
        <f t="shared" si="22"/>
        <v>0</v>
      </c>
      <c r="V35" s="16"/>
      <c r="W35" s="47"/>
      <c r="X35" s="48">
        <f t="shared" si="23"/>
        <v>0</v>
      </c>
      <c r="Y35" s="16"/>
      <c r="Z35" s="47"/>
      <c r="AA35" s="48">
        <f t="shared" si="24"/>
        <v>0</v>
      </c>
      <c r="AB35" s="34">
        <f t="shared" si="25"/>
        <v>0</v>
      </c>
      <c r="AC35" s="46">
        <f t="shared" si="26"/>
        <v>0</v>
      </c>
      <c r="AD35" s="16"/>
      <c r="AE35" s="47"/>
      <c r="AF35" s="48">
        <f t="shared" si="27"/>
        <v>0</v>
      </c>
      <c r="AG35" s="16"/>
      <c r="AH35" s="47"/>
      <c r="AI35" s="48">
        <f t="shared" si="28"/>
        <v>0</v>
      </c>
      <c r="AJ35" s="16"/>
      <c r="AK35" s="47"/>
      <c r="AL35" s="48">
        <f t="shared" si="29"/>
        <v>0</v>
      </c>
      <c r="AM35" s="84">
        <f t="shared" si="30"/>
        <v>0</v>
      </c>
      <c r="AN35" s="49">
        <f t="shared" si="31"/>
        <v>0</v>
      </c>
      <c r="AO35" s="50">
        <f t="shared" si="32"/>
        <v>0</v>
      </c>
      <c r="AP35" s="74">
        <f t="shared" si="33"/>
        <v>0</v>
      </c>
      <c r="AQ35" s="51">
        <f t="shared" si="16"/>
        <v>0</v>
      </c>
      <c r="AR35" s="117"/>
      <c r="AS35" s="52"/>
    </row>
    <row r="36" spans="1:45" s="53" customFormat="1" ht="12.75">
      <c r="A36" s="40"/>
      <c r="B36" s="40"/>
      <c r="C36" s="47"/>
      <c r="D36" s="65">
        <f t="shared" si="18"/>
        <v>0</v>
      </c>
      <c r="E36" s="47"/>
      <c r="F36" s="72"/>
      <c r="G36" s="73"/>
      <c r="H36" s="68"/>
      <c r="I36" s="16"/>
      <c r="J36" s="47"/>
      <c r="K36" s="48">
        <f t="shared" si="19"/>
        <v>0</v>
      </c>
      <c r="L36" s="16"/>
      <c r="M36" s="47"/>
      <c r="N36" s="48">
        <f t="shared" si="20"/>
        <v>0</v>
      </c>
      <c r="O36" s="16"/>
      <c r="P36" s="47"/>
      <c r="Q36" s="48">
        <f t="shared" si="21"/>
        <v>0</v>
      </c>
      <c r="R36" s="84">
        <f t="shared" si="34"/>
        <v>0</v>
      </c>
      <c r="S36" s="46"/>
      <c r="T36" s="47"/>
      <c r="U36" s="48">
        <f t="shared" si="22"/>
        <v>0</v>
      </c>
      <c r="V36" s="16"/>
      <c r="W36" s="47"/>
      <c r="X36" s="48">
        <f t="shared" si="23"/>
        <v>0</v>
      </c>
      <c r="Y36" s="16"/>
      <c r="Z36" s="47"/>
      <c r="AA36" s="48">
        <f t="shared" si="24"/>
        <v>0</v>
      </c>
      <c r="AB36" s="34">
        <f t="shared" si="25"/>
        <v>0</v>
      </c>
      <c r="AC36" s="46">
        <f t="shared" si="26"/>
        <v>0</v>
      </c>
      <c r="AD36" s="16"/>
      <c r="AE36" s="47"/>
      <c r="AF36" s="48">
        <f t="shared" si="27"/>
        <v>0</v>
      </c>
      <c r="AG36" s="16"/>
      <c r="AH36" s="47"/>
      <c r="AI36" s="48">
        <f t="shared" si="28"/>
        <v>0</v>
      </c>
      <c r="AJ36" s="16"/>
      <c r="AK36" s="47"/>
      <c r="AL36" s="48">
        <f t="shared" si="29"/>
        <v>0</v>
      </c>
      <c r="AM36" s="84">
        <f t="shared" si="30"/>
        <v>0</v>
      </c>
      <c r="AN36" s="49">
        <f t="shared" si="31"/>
        <v>0</v>
      </c>
      <c r="AO36" s="50">
        <f t="shared" si="32"/>
        <v>0</v>
      </c>
      <c r="AP36" s="74">
        <f t="shared" si="33"/>
        <v>0</v>
      </c>
      <c r="AQ36" s="51">
        <f t="shared" si="16"/>
        <v>0</v>
      </c>
      <c r="AR36" s="117"/>
      <c r="AS36" s="52"/>
    </row>
    <row r="37" spans="1:45" ht="12.75">
      <c r="A37" s="5"/>
      <c r="B37" s="5"/>
      <c r="C37" s="5"/>
      <c r="D37" s="38">
        <f t="shared" si="18"/>
        <v>0</v>
      </c>
      <c r="E37" s="6"/>
      <c r="F37" s="60"/>
      <c r="G37" s="62"/>
      <c r="H37" s="59"/>
      <c r="I37" s="8"/>
      <c r="J37" s="7"/>
      <c r="K37" s="11">
        <f t="shared" si="19"/>
        <v>0</v>
      </c>
      <c r="L37" s="8"/>
      <c r="M37" s="7"/>
      <c r="N37" s="11">
        <f t="shared" si="20"/>
        <v>0</v>
      </c>
      <c r="O37" s="8"/>
      <c r="P37" s="7"/>
      <c r="Q37" s="11">
        <f t="shared" si="21"/>
        <v>0</v>
      </c>
      <c r="R37" s="34">
        <f t="shared" si="34"/>
        <v>0</v>
      </c>
      <c r="S37" s="10"/>
      <c r="T37" s="7"/>
      <c r="U37" s="11">
        <f t="shared" si="22"/>
        <v>0</v>
      </c>
      <c r="V37" s="8"/>
      <c r="W37" s="7"/>
      <c r="X37" s="11">
        <f t="shared" si="23"/>
        <v>0</v>
      </c>
      <c r="Y37" s="8"/>
      <c r="Z37" s="7"/>
      <c r="AA37" s="11">
        <f t="shared" si="24"/>
        <v>0</v>
      </c>
      <c r="AB37" s="34">
        <f t="shared" si="25"/>
        <v>0</v>
      </c>
      <c r="AC37" s="10">
        <f t="shared" si="26"/>
        <v>0</v>
      </c>
      <c r="AD37" s="8"/>
      <c r="AE37" s="7"/>
      <c r="AF37" s="11">
        <f t="shared" si="27"/>
        <v>0</v>
      </c>
      <c r="AG37" s="8"/>
      <c r="AH37" s="7"/>
      <c r="AI37" s="11">
        <f t="shared" si="28"/>
        <v>0</v>
      </c>
      <c r="AJ37" s="8"/>
      <c r="AK37" s="7"/>
      <c r="AL37" s="11">
        <f t="shared" si="29"/>
        <v>0</v>
      </c>
      <c r="AM37" s="34">
        <f t="shared" si="30"/>
        <v>0</v>
      </c>
      <c r="AN37" s="12">
        <f t="shared" si="31"/>
        <v>0</v>
      </c>
      <c r="AO37" s="22">
        <f t="shared" si="32"/>
        <v>0</v>
      </c>
      <c r="AP37" s="74">
        <f t="shared" si="33"/>
        <v>0</v>
      </c>
      <c r="AQ37" s="51">
        <f t="shared" si="16"/>
        <v>0</v>
      </c>
      <c r="AR37" s="118"/>
      <c r="AS37" s="15"/>
    </row>
    <row r="38" spans="1:45" ht="12.75">
      <c r="A38" s="5"/>
      <c r="B38" s="5"/>
      <c r="C38" s="5"/>
      <c r="D38" s="38">
        <f t="shared" si="18"/>
        <v>0</v>
      </c>
      <c r="E38" s="6"/>
      <c r="F38" s="60"/>
      <c r="G38" s="62"/>
      <c r="H38" s="59"/>
      <c r="I38" s="10"/>
      <c r="J38" s="7"/>
      <c r="K38" s="11">
        <f t="shared" si="19"/>
        <v>0</v>
      </c>
      <c r="L38" s="8"/>
      <c r="M38" s="7"/>
      <c r="N38" s="11">
        <f t="shared" si="20"/>
        <v>0</v>
      </c>
      <c r="O38" s="8"/>
      <c r="P38" s="7"/>
      <c r="Q38" s="11">
        <f t="shared" si="21"/>
        <v>0</v>
      </c>
      <c r="R38" s="34">
        <f t="shared" si="34"/>
        <v>0</v>
      </c>
      <c r="S38" s="10"/>
      <c r="T38" s="7"/>
      <c r="U38" s="11">
        <f t="shared" si="22"/>
        <v>0</v>
      </c>
      <c r="V38" s="8"/>
      <c r="W38" s="7"/>
      <c r="X38" s="11">
        <f t="shared" si="23"/>
        <v>0</v>
      </c>
      <c r="Y38" s="8"/>
      <c r="Z38" s="7"/>
      <c r="AA38" s="11">
        <f t="shared" si="24"/>
        <v>0</v>
      </c>
      <c r="AB38" s="34">
        <f t="shared" si="25"/>
        <v>0</v>
      </c>
      <c r="AC38" s="10">
        <f t="shared" si="26"/>
        <v>0</v>
      </c>
      <c r="AD38" s="8"/>
      <c r="AE38" s="7"/>
      <c r="AF38" s="11">
        <f t="shared" si="27"/>
        <v>0</v>
      </c>
      <c r="AG38" s="8"/>
      <c r="AH38" s="7"/>
      <c r="AI38" s="11">
        <f t="shared" si="28"/>
        <v>0</v>
      </c>
      <c r="AJ38" s="8"/>
      <c r="AK38" s="7"/>
      <c r="AL38" s="11">
        <f t="shared" si="29"/>
        <v>0</v>
      </c>
      <c r="AM38" s="34">
        <f t="shared" si="30"/>
        <v>0</v>
      </c>
      <c r="AN38" s="12">
        <f t="shared" si="31"/>
        <v>0</v>
      </c>
      <c r="AO38" s="22">
        <f t="shared" si="32"/>
        <v>0</v>
      </c>
      <c r="AP38" s="74">
        <f t="shared" si="33"/>
        <v>0</v>
      </c>
      <c r="AQ38" s="51">
        <f t="shared" si="16"/>
        <v>0</v>
      </c>
      <c r="AR38" s="118"/>
      <c r="AS38" s="15"/>
    </row>
    <row r="39" spans="1:45" ht="12.75">
      <c r="A39" s="5"/>
      <c r="B39" s="5"/>
      <c r="C39" s="5"/>
      <c r="D39" s="38">
        <f>C39/2.2046</f>
        <v>0</v>
      </c>
      <c r="E39" s="5"/>
      <c r="F39" s="61"/>
      <c r="G39" s="63"/>
      <c r="H39" s="59"/>
      <c r="I39" s="10"/>
      <c r="J39" s="7"/>
      <c r="K39" s="11">
        <f>IF(J39&gt;0,0,I39)</f>
        <v>0</v>
      </c>
      <c r="L39" s="8"/>
      <c r="M39" s="7"/>
      <c r="N39" s="11">
        <f>IF(M39&gt;0,0,L39)</f>
        <v>0</v>
      </c>
      <c r="O39" s="8"/>
      <c r="P39" s="7"/>
      <c r="Q39" s="11">
        <f>IF(P39&gt;0,0,O39)</f>
        <v>0</v>
      </c>
      <c r="R39" s="34">
        <f t="shared" si="34"/>
        <v>0</v>
      </c>
      <c r="S39" s="10"/>
      <c r="T39" s="7"/>
      <c r="U39" s="11">
        <f>IF(T39&gt;0,0,S39)</f>
        <v>0</v>
      </c>
      <c r="V39" s="8"/>
      <c r="W39" s="7"/>
      <c r="X39" s="11">
        <f>IF(W39&gt;0,0,V39)</f>
        <v>0</v>
      </c>
      <c r="Y39" s="8"/>
      <c r="Z39" s="7"/>
      <c r="AA39" s="11">
        <f>IF(Z39&gt;0,0,Y39)</f>
        <v>0</v>
      </c>
      <c r="AB39" s="34">
        <f>MAX(U39,X39,AA39)</f>
        <v>0</v>
      </c>
      <c r="AC39" s="10">
        <f>R39+AB39</f>
        <v>0</v>
      </c>
      <c r="AD39" s="8"/>
      <c r="AE39" s="7"/>
      <c r="AF39" s="11">
        <f>IF(AE39&gt;0,0,AD39)</f>
        <v>0</v>
      </c>
      <c r="AG39" s="8"/>
      <c r="AH39" s="7"/>
      <c r="AI39" s="11">
        <f>IF(AH39&gt;0,0,AG39)</f>
        <v>0</v>
      </c>
      <c r="AJ39" s="8"/>
      <c r="AK39" s="7"/>
      <c r="AL39" s="11">
        <f>IF(AK39&gt;0,0,AJ39)</f>
        <v>0</v>
      </c>
      <c r="AM39" s="34">
        <f>MAX(AF39,AI39,AL39)</f>
        <v>0</v>
      </c>
      <c r="AN39" s="12">
        <f>(AM39+AB39+R39)</f>
        <v>0</v>
      </c>
      <c r="AO39" s="22">
        <f>(AN39*E39)</f>
        <v>0</v>
      </c>
      <c r="AP39" s="74">
        <f>IF(F39&gt;0,AO39*F39,AN39*E39)</f>
        <v>0</v>
      </c>
      <c r="AQ39" s="51">
        <f t="shared" si="16"/>
        <v>0</v>
      </c>
      <c r="AR39" s="118"/>
      <c r="AS39" s="15"/>
    </row>
    <row r="40" spans="1:45" ht="12.75">
      <c r="A40" s="5"/>
      <c r="B40" s="5"/>
      <c r="C40" s="5"/>
      <c r="D40" s="38">
        <f>C40/2.2046</f>
        <v>0</v>
      </c>
      <c r="E40" s="6"/>
      <c r="F40" s="60"/>
      <c r="G40" s="62"/>
      <c r="H40" s="59"/>
      <c r="I40" s="8"/>
      <c r="J40" s="7"/>
      <c r="K40" s="11">
        <f>IF(J40&gt;0,0,I40)</f>
        <v>0</v>
      </c>
      <c r="L40" s="8"/>
      <c r="M40" s="7"/>
      <c r="N40" s="11">
        <f>IF(M40&gt;0,0,L40)</f>
        <v>0</v>
      </c>
      <c r="O40" s="8"/>
      <c r="P40" s="7"/>
      <c r="Q40" s="11">
        <f>IF(P40&gt;0,0,O40)</f>
        <v>0</v>
      </c>
      <c r="R40" s="34">
        <f t="shared" si="34"/>
        <v>0</v>
      </c>
      <c r="S40" s="10"/>
      <c r="T40" s="7"/>
      <c r="U40" s="11">
        <f>IF(T40&gt;0,0,S40)</f>
        <v>0</v>
      </c>
      <c r="V40" s="8"/>
      <c r="W40" s="7"/>
      <c r="X40" s="11">
        <f>IF(W40&gt;0,0,V40)</f>
        <v>0</v>
      </c>
      <c r="Y40" s="8"/>
      <c r="Z40" s="7"/>
      <c r="AA40" s="11">
        <f>IF(Z40&gt;0,0,Y40)</f>
        <v>0</v>
      </c>
      <c r="AB40" s="34">
        <f>MAX(U40,X40,AA40)</f>
        <v>0</v>
      </c>
      <c r="AC40" s="10">
        <f>R40+AB40</f>
        <v>0</v>
      </c>
      <c r="AD40" s="8"/>
      <c r="AE40" s="7"/>
      <c r="AF40" s="11">
        <f>IF(AE40&gt;0,0,AD40)</f>
        <v>0</v>
      </c>
      <c r="AG40" s="8"/>
      <c r="AH40" s="7"/>
      <c r="AI40" s="11">
        <f>IF(AH40&gt;0,0,AG40)</f>
        <v>0</v>
      </c>
      <c r="AJ40" s="8"/>
      <c r="AK40" s="7"/>
      <c r="AL40" s="11">
        <f>IF(AK40&gt;0,0,AJ40)</f>
        <v>0</v>
      </c>
      <c r="AM40" s="34">
        <f>MAX(AF40,AI40,AL40)</f>
        <v>0</v>
      </c>
      <c r="AN40" s="12">
        <f>(AM40+AB40+R40)</f>
        <v>0</v>
      </c>
      <c r="AO40" s="22">
        <f>(AN40*E40)</f>
        <v>0</v>
      </c>
      <c r="AP40" s="74">
        <f>IF(F40&gt;0,AO40*F40,AN40*E40)</f>
        <v>0</v>
      </c>
      <c r="AQ40" s="51">
        <f>(AN40/2.2046)</f>
        <v>0</v>
      </c>
      <c r="AR40" s="118"/>
      <c r="AS40" s="15"/>
    </row>
  </sheetData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&amp;LRockhill, SC&amp;CAPF South Carolina State Open Powerlifting Meet&amp;RAugust 27,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Nina</cp:lastModifiedBy>
  <cp:lastPrinted>2006-04-16T01:09:36Z</cp:lastPrinted>
  <dcterms:created xsi:type="dcterms:W3CDTF">2002-11-02T02:56:58Z</dcterms:created>
  <dcterms:modified xsi:type="dcterms:W3CDTF">2006-04-16T01:34:35Z</dcterms:modified>
  <cp:category/>
  <cp:version/>
  <cp:contentType/>
  <cp:contentStatus/>
</cp:coreProperties>
</file>