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Full Power" sheetId="1" r:id="rId1"/>
    <sheet name="Bench Only Final" sheetId="2" r:id="rId2"/>
  </sheets>
  <definedNames>
    <definedName name="_xlnm._FilterDatabase" localSheetId="0" hidden="1">'Full Power'!$A$1:$AS$1</definedName>
    <definedName name="_xlnm.Print_Area" localSheetId="1">'Bench Only Final'!$A$1:$AS$25</definedName>
    <definedName name="_xlnm.Print_Area" localSheetId="0">'Full Power'!$A$1:$AS$82</definedName>
    <definedName name="_xlnm.Print_Titles" localSheetId="1">'Bench Only Final'!$A:$H,'Bench Only Final'!$1:$1</definedName>
    <definedName name="_xlnm.Print_Titles" localSheetId="0">'Full Power'!$A:$H,'Full Power'!$1:$1</definedName>
    <definedName name="Z_6FB3CCCC_B7B8_4A43_9951_24B5FAF2CEAA_.wvu.PrintArea" localSheetId="1" hidden="1">'Bench Only Final'!$A$1:$AS$13</definedName>
    <definedName name="Z_6FB3CCCC_B7B8_4A43_9951_24B5FAF2CEAA_.wvu.PrintArea" localSheetId="0" hidden="1">'Full Power'!$A$1:$AS$80</definedName>
    <definedName name="Z_6FB3CCCC_B7B8_4A43_9951_24B5FAF2CEAA_.wvu.PrintTitles" localSheetId="1" hidden="1">'Bench Only Final'!$A:$H,'Bench Only Final'!$1:$1</definedName>
    <definedName name="Z_6FB3CCCC_B7B8_4A43_9951_24B5FAF2CEAA_.wvu.PrintTitles" localSheetId="0" hidden="1">'Full Power'!$A:$H,'Full Power'!$1:$1</definedName>
  </definedNames>
  <calcPr fullCalcOnLoad="1"/>
</workbook>
</file>

<file path=xl/sharedStrings.xml><?xml version="1.0" encoding="utf-8"?>
<sst xmlns="http://schemas.openxmlformats.org/spreadsheetml/2006/main" count="469" uniqueCount="136">
  <si>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</si>
  <si>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</si>
  <si>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</si>
  <si>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</si>
  <si>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</si>
  <si>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</si>
  <si>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</si>
  <si>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</si>
  <si>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</si>
  <si>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</si>
  <si>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</si>
  <si>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</si>
  <si>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</si>
  <si>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</si>
  <si>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</si>
  <si>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</si>
  <si>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</si>
  <si>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RESHEL Co-EFF</t>
  </si>
  <si>
    <t>PLACING</t>
  </si>
  <si>
    <t>TOTAL BY Co-EFF</t>
  </si>
  <si>
    <t>NOTES</t>
  </si>
  <si>
    <t>MAM</t>
  </si>
  <si>
    <t>WEIGHT CLASS IN LBS</t>
  </si>
  <si>
    <t>Body Weight in LBS</t>
  </si>
  <si>
    <t>Body Weight in Kilos</t>
  </si>
  <si>
    <t>Division</t>
  </si>
  <si>
    <t>TOTAL BY MAM</t>
  </si>
  <si>
    <t>Barbara Roby</t>
  </si>
  <si>
    <t>WM</t>
  </si>
  <si>
    <t>MM</t>
  </si>
  <si>
    <t>Robert Bell</t>
  </si>
  <si>
    <t>MO</t>
  </si>
  <si>
    <t>Terry Mitchell</t>
  </si>
  <si>
    <t>Burton Williams</t>
  </si>
  <si>
    <t>MJT</t>
  </si>
  <si>
    <t>Chad Tucker</t>
  </si>
  <si>
    <t>Gene Blue</t>
  </si>
  <si>
    <t>Eric Hubbs</t>
  </si>
  <si>
    <t>Killer Williams</t>
  </si>
  <si>
    <t>Michael Steck</t>
  </si>
  <si>
    <t>Tom Shupe</t>
  </si>
  <si>
    <t>Ronald Sutton</t>
  </si>
  <si>
    <t>Jon Ramsey</t>
  </si>
  <si>
    <t>Geoff Butia</t>
  </si>
  <si>
    <t>Master Allah</t>
  </si>
  <si>
    <t>Michael Smith</t>
  </si>
  <si>
    <t>Brian Jones</t>
  </si>
  <si>
    <t>Mike Cumbee</t>
  </si>
  <si>
    <t>Donald McClure</t>
  </si>
  <si>
    <t>A.J. Coleman</t>
  </si>
  <si>
    <t>Troy Roberts</t>
  </si>
  <si>
    <t>x</t>
  </si>
  <si>
    <t>TOTAL IN Pounds</t>
  </si>
  <si>
    <t>TOTAL IN Kilos</t>
  </si>
  <si>
    <t>Best Female Bencher</t>
  </si>
  <si>
    <t>Best Male Bencher</t>
  </si>
  <si>
    <t>Co-EFF</t>
  </si>
  <si>
    <t>Jon Gordon</t>
  </si>
  <si>
    <t>Jay Floyd</t>
  </si>
  <si>
    <t>John Pinder</t>
  </si>
  <si>
    <t>Jessica Carlson</t>
  </si>
  <si>
    <t>WO</t>
  </si>
  <si>
    <t>SHW</t>
  </si>
  <si>
    <t>Shelby Derrick</t>
  </si>
  <si>
    <t>Tommy Kelly</t>
  </si>
  <si>
    <t>George Camacho</t>
  </si>
  <si>
    <t>Art Hartzog</t>
  </si>
  <si>
    <t>Nicholas Burr</t>
  </si>
  <si>
    <t>Chris Hendrix</t>
  </si>
  <si>
    <t>Richard Layman</t>
  </si>
  <si>
    <t>Hannah Johnson</t>
  </si>
  <si>
    <t>Michael Shealy</t>
  </si>
  <si>
    <t>Jared Bruff</t>
  </si>
  <si>
    <t>Bench Only</t>
  </si>
  <si>
    <t>Ron Sutton</t>
  </si>
  <si>
    <t>Brantley Waites</t>
  </si>
  <si>
    <t>Matt Christie</t>
  </si>
  <si>
    <t>Suzanne Burgess</t>
  </si>
  <si>
    <t>David McLeod</t>
  </si>
  <si>
    <t>Shawn Eason</t>
  </si>
  <si>
    <t>J/T</t>
  </si>
  <si>
    <t>Billy Warren</t>
  </si>
  <si>
    <t>Mike Schwanke</t>
  </si>
  <si>
    <t>Todd Shook</t>
  </si>
  <si>
    <t>Greg Campbell</t>
  </si>
  <si>
    <t>Tex Henderson</t>
  </si>
  <si>
    <t>Sonji Baldwin</t>
  </si>
  <si>
    <t>Amanda Dolan</t>
  </si>
  <si>
    <t>Mike Derrick</t>
  </si>
  <si>
    <t>Zak Freiwald</t>
  </si>
  <si>
    <t>Barry Stirdivant</t>
  </si>
  <si>
    <t>John Manly</t>
  </si>
  <si>
    <t>Bill Jordan</t>
  </si>
  <si>
    <t>Jeff Culliton</t>
  </si>
  <si>
    <t>David Johnson</t>
  </si>
  <si>
    <t>Bob Gunn</t>
  </si>
  <si>
    <t>Joey Smith</t>
  </si>
  <si>
    <t>Carol Ann Myers</t>
  </si>
  <si>
    <t>William Murray</t>
  </si>
  <si>
    <t>Bill Milner</t>
  </si>
  <si>
    <t>Chad Justice</t>
  </si>
  <si>
    <t>Tom Walters</t>
  </si>
  <si>
    <t>870+</t>
  </si>
  <si>
    <t>pass</t>
  </si>
  <si>
    <t>Guest Lifter</t>
  </si>
  <si>
    <t>Best Male Lifter</t>
  </si>
  <si>
    <t>Best Female/Lifter</t>
  </si>
  <si>
    <t>Best Bench Only</t>
  </si>
  <si>
    <t>Women's Open 148</t>
  </si>
  <si>
    <t>Women's Open 165</t>
  </si>
  <si>
    <t>Women's Open 181</t>
  </si>
  <si>
    <t>Women's Open 198</t>
  </si>
  <si>
    <t>Women's Open SHW</t>
  </si>
  <si>
    <t>Women's Masters 165</t>
  </si>
  <si>
    <t>Men's Open 165</t>
  </si>
  <si>
    <t>Men's Open 198</t>
  </si>
  <si>
    <t>Men's Open 220</t>
  </si>
  <si>
    <t>Men's Open 242</t>
  </si>
  <si>
    <t>Men's Open 275</t>
  </si>
  <si>
    <t>Men's Open 308</t>
  </si>
  <si>
    <t>Men's Open SHW</t>
  </si>
  <si>
    <t>Men's Masters 181</t>
  </si>
  <si>
    <t>Men's Masters 198</t>
  </si>
  <si>
    <t>Men's Masters 220</t>
  </si>
  <si>
    <t>Men's Masters 242</t>
  </si>
  <si>
    <t>Men's Masters 275</t>
  </si>
  <si>
    <t>Men's Masters 308</t>
  </si>
  <si>
    <t>Men's J/T 181</t>
  </si>
  <si>
    <t>Men's Masters 165</t>
  </si>
  <si>
    <t>Men's J/T 165</t>
  </si>
  <si>
    <t>Men's J/T 275</t>
  </si>
  <si>
    <t>Out</t>
  </si>
  <si>
    <t>40-49</t>
  </si>
  <si>
    <t>70-79</t>
  </si>
  <si>
    <t>50-59</t>
  </si>
  <si>
    <t>Men's P/F 198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</si>
</sst>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</numFmts>
  <fonts count="12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Verdana"/>
      <family val="2"/>
    </font>
    <font>
      <sz val="8"/>
      <name val="Tahom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>
      <alignment horizontal="center" vertical="center" textRotation="75"/>
    </xf>
    <xf numFmtId="2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0" fontId="2" fillId="0" borderId="2" xfId="0" applyFont="1" applyBorder="1" applyAlignment="1" applyProtection="1">
      <alignment/>
      <protection locked="0"/>
    </xf>
    <xf numFmtId="164" fontId="2" fillId="0" borderId="2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/>
    </xf>
    <xf numFmtId="2" fontId="2" fillId="0" borderId="2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64" fontId="2" fillId="0" borderId="4" xfId="0" applyNumberFormat="1" applyFont="1" applyBorder="1" applyAlignment="1">
      <alignment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/>
      <protection locked="0"/>
    </xf>
    <xf numFmtId="2" fontId="2" fillId="3" borderId="2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0" xfId="0" applyFont="1" applyFill="1" applyAlignment="1">
      <alignment/>
    </xf>
    <xf numFmtId="2" fontId="1" fillId="4" borderId="5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2" fillId="0" borderId="2" xfId="0" applyFont="1" applyFill="1" applyBorder="1" applyAlignment="1" applyProtection="1">
      <alignment horizontal="left"/>
      <protection locked="0"/>
    </xf>
    <xf numFmtId="165" fontId="2" fillId="0" borderId="2" xfId="0" applyNumberFormat="1" applyFont="1" applyBorder="1" applyAlignment="1" applyProtection="1">
      <alignment horizontal="center"/>
      <protection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/>
      <protection locked="0"/>
    </xf>
    <xf numFmtId="164" fontId="2" fillId="5" borderId="2" xfId="0" applyNumberFormat="1" applyFont="1" applyFill="1" applyBorder="1" applyAlignment="1" applyProtection="1">
      <alignment horizontal="center"/>
      <protection locked="0"/>
    </xf>
    <xf numFmtId="164" fontId="2" fillId="5" borderId="6" xfId="0" applyNumberFormat="1" applyFont="1" applyFill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164" fontId="2" fillId="5" borderId="7" xfId="0" applyNumberFormat="1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165" fontId="2" fillId="3" borderId="2" xfId="0" applyNumberFormat="1" applyFont="1" applyFill="1" applyBorder="1" applyAlignment="1" applyProtection="1">
      <alignment horizontal="center"/>
      <protection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/>
      <protection locked="0"/>
    </xf>
    <xf numFmtId="164" fontId="2" fillId="0" borderId="5" xfId="0" applyNumberFormat="1" applyFont="1" applyBorder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 locked="0"/>
    </xf>
    <xf numFmtId="164" fontId="2" fillId="0" borderId="9" xfId="0" applyNumberFormat="1" applyFont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2" fillId="0" borderId="9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 vertical="center" textRotation="75"/>
      <protection locked="0"/>
    </xf>
    <xf numFmtId="0" fontId="1" fillId="2" borderId="3" xfId="0" applyFont="1" applyFill="1" applyBorder="1" applyAlignment="1" applyProtection="1">
      <alignment horizontal="center" vertical="center" textRotation="75" wrapText="1"/>
      <protection locked="0"/>
    </xf>
    <xf numFmtId="0" fontId="1" fillId="4" borderId="5" xfId="0" applyFont="1" applyFill="1" applyBorder="1" applyAlignment="1">
      <alignment horizontal="center" vertical="center" textRotation="75" wrapText="1"/>
    </xf>
    <xf numFmtId="2" fontId="1" fillId="2" borderId="1" xfId="0" applyNumberFormat="1" applyFont="1" applyFill="1" applyBorder="1" applyAlignment="1" applyProtection="1">
      <alignment horizontal="center" vertical="center" textRotation="75" wrapText="1"/>
      <protection locked="0"/>
    </xf>
    <xf numFmtId="0" fontId="1" fillId="2" borderId="4" xfId="0" applyFont="1" applyFill="1" applyBorder="1" applyAlignment="1">
      <alignment horizontal="center" vertical="center" textRotation="75"/>
    </xf>
    <xf numFmtId="0" fontId="1" fillId="2" borderId="4" xfId="0" applyFont="1" applyFill="1" applyBorder="1" applyAlignment="1">
      <alignment horizontal="center" vertical="center" textRotation="75" wrapText="1"/>
    </xf>
    <xf numFmtId="0" fontId="1" fillId="2" borderId="10" xfId="0" applyFont="1" applyFill="1" applyBorder="1" applyAlignment="1">
      <alignment horizontal="center" vertical="center" textRotation="75" wrapText="1"/>
    </xf>
    <xf numFmtId="0" fontId="1" fillId="2" borderId="2" xfId="0" applyFont="1" applyFill="1" applyBorder="1" applyAlignment="1">
      <alignment horizontal="center" vertical="center" textRotation="75" wrapText="1"/>
    </xf>
    <xf numFmtId="0" fontId="3" fillId="0" borderId="0" xfId="0" applyFont="1" applyAlignment="1">
      <alignment textRotation="75"/>
    </xf>
    <xf numFmtId="2" fontId="1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/>
    </xf>
    <xf numFmtId="164" fontId="2" fillId="3" borderId="6" xfId="0" applyNumberFormat="1" applyFont="1" applyFill="1" applyBorder="1" applyAlignment="1" applyProtection="1">
      <alignment horizontal="center"/>
      <protection/>
    </xf>
    <xf numFmtId="164" fontId="2" fillId="3" borderId="7" xfId="0" applyNumberFormat="1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165" fontId="2" fillId="6" borderId="2" xfId="0" applyNumberFormat="1" applyFont="1" applyFill="1" applyBorder="1" applyAlignment="1" applyProtection="1">
      <alignment horizontal="center"/>
      <protection/>
    </xf>
    <xf numFmtId="2" fontId="2" fillId="6" borderId="2" xfId="0" applyNumberFormat="1" applyFont="1" applyFill="1" applyBorder="1" applyAlignment="1" applyProtection="1">
      <alignment horizontal="center"/>
      <protection locked="0"/>
    </xf>
    <xf numFmtId="164" fontId="2" fillId="6" borderId="2" xfId="0" applyNumberFormat="1" applyFont="1" applyFill="1" applyBorder="1" applyAlignment="1" applyProtection="1">
      <alignment horizontal="center"/>
      <protection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>
      <alignment/>
      <protection locked="0"/>
    </xf>
    <xf numFmtId="2" fontId="2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 applyProtection="1">
      <alignment/>
      <protection locked="0"/>
    </xf>
    <xf numFmtId="2" fontId="1" fillId="6" borderId="5" xfId="0" applyNumberFormat="1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/>
    </xf>
    <xf numFmtId="164" fontId="2" fillId="6" borderId="4" xfId="0" applyNumberFormat="1" applyFont="1" applyFill="1" applyBorder="1" applyAlignment="1">
      <alignment/>
    </xf>
    <xf numFmtId="164" fontId="2" fillId="6" borderId="2" xfId="0" applyNumberFormat="1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3" fillId="6" borderId="0" xfId="0" applyFont="1" applyFill="1" applyAlignment="1">
      <alignment/>
    </xf>
    <xf numFmtId="164" fontId="2" fillId="6" borderId="2" xfId="0" applyNumberFormat="1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 locked="0"/>
    </xf>
    <xf numFmtId="0" fontId="3" fillId="7" borderId="0" xfId="0" applyFont="1" applyFill="1" applyAlignment="1">
      <alignment/>
    </xf>
    <xf numFmtId="164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164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8" fillId="6" borderId="1" xfId="0" applyNumberFormat="1" applyFont="1" applyFill="1" applyBorder="1" applyAlignment="1" applyProtection="1">
      <alignment horizontal="center" vertical="center" textRotation="75" wrapText="1"/>
      <protection locked="0"/>
    </xf>
    <xf numFmtId="0" fontId="3" fillId="0" borderId="0" xfId="0" applyFont="1" applyFill="1" applyAlignment="1">
      <alignment horizontal="center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" fontId="8" fillId="6" borderId="1" xfId="0" applyNumberFormat="1" applyFont="1" applyFill="1" applyBorder="1" applyAlignment="1" applyProtection="1">
      <alignment horizontal="right"/>
      <protection/>
    </xf>
    <xf numFmtId="0" fontId="8" fillId="6" borderId="0" xfId="0" applyFont="1" applyFill="1" applyAlignment="1" applyProtection="1">
      <alignment horizontal="right"/>
      <protection locked="0"/>
    </xf>
    <xf numFmtId="2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2" fillId="0" borderId="9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/>
      <protection locked="0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/>
      <protection locked="0"/>
    </xf>
    <xf numFmtId="2" fontId="1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/>
      <protection locked="0"/>
    </xf>
    <xf numFmtId="2" fontId="8" fillId="4" borderId="5" xfId="0" applyNumberFormat="1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 applyProtection="1">
      <alignment horizontal="center"/>
      <protection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9" fillId="0" borderId="5" xfId="0" applyNumberFormat="1" applyFont="1" applyFill="1" applyBorder="1" applyAlignment="1" applyProtection="1">
      <alignment horizontal="center"/>
      <protection/>
    </xf>
    <xf numFmtId="164" fontId="9" fillId="0" borderId="7" xfId="0" applyNumberFormat="1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 applyProtection="1">
      <alignment/>
      <protection locked="0"/>
    </xf>
    <xf numFmtId="2" fontId="9" fillId="0" borderId="1" xfId="0" applyNumberFormat="1" applyFont="1" applyFill="1" applyBorder="1" applyAlignment="1" applyProtection="1">
      <alignment/>
      <protection locked="0"/>
    </xf>
    <xf numFmtId="2" fontId="9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9" fillId="0" borderId="2" xfId="0" applyFont="1" applyFill="1" applyBorder="1" applyAlignment="1" applyProtection="1">
      <alignment/>
      <protection locked="0"/>
    </xf>
    <xf numFmtId="164" fontId="9" fillId="0" borderId="5" xfId="0" applyNumberFormat="1" applyFont="1" applyFill="1" applyBorder="1" applyAlignment="1" applyProtection="1">
      <alignment horizontal="center"/>
      <protection locked="0"/>
    </xf>
    <xf numFmtId="164" fontId="9" fillId="0" borderId="9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82"/>
  <sheetViews>
    <sheetView tabSelected="1" view="pageBreakPreview" zoomScaleNormal="110" zoomScaleSheetLayoutView="100" workbookViewId="0" topLeftCell="A1">
      <pane ySplit="1" topLeftCell="BM2" activePane="bottomLeft" state="frozen"/>
      <selection pane="topLeft" activeCell="A1" sqref="A1"/>
      <selection pane="bottomLeft" activeCell="AD1" sqref="AD1:AL16384"/>
    </sheetView>
  </sheetViews>
  <sheetFormatPr defaultColWidth="9.140625" defaultRowHeight="12.75"/>
  <cols>
    <col min="1" max="1" width="20.421875" style="17" customWidth="1"/>
    <col min="2" max="2" width="3.57421875" style="19" customWidth="1"/>
    <col min="3" max="3" width="10.00390625" style="120" customWidth="1"/>
    <col min="4" max="4" width="10.00390625" style="17" customWidth="1"/>
    <col min="5" max="5" width="7.140625" style="19" customWidth="1"/>
    <col min="6" max="6" width="7.140625" style="119" customWidth="1"/>
    <col min="7" max="7" width="7.140625" style="19" customWidth="1"/>
    <col min="8" max="8" width="8.140625" style="17" customWidth="1"/>
    <col min="9" max="9" width="7.28125" style="17" hidden="1" customWidth="1"/>
    <col min="10" max="10" width="3.57421875" style="19" hidden="1" customWidth="1"/>
    <col min="11" max="11" width="7.28125" style="18" hidden="1" customWidth="1"/>
    <col min="12" max="12" width="8.421875" style="17" hidden="1" customWidth="1"/>
    <col min="13" max="13" width="3.57421875" style="19" hidden="1" customWidth="1"/>
    <col min="14" max="14" width="8.421875" style="18" hidden="1" customWidth="1"/>
    <col min="15" max="15" width="7.28125" style="17" hidden="1" customWidth="1"/>
    <col min="16" max="16" width="3.57421875" style="19" hidden="1" customWidth="1"/>
    <col min="17" max="17" width="7.28125" style="18" hidden="1" customWidth="1"/>
    <col min="18" max="18" width="9.57421875" style="34" customWidth="1"/>
    <col min="19" max="19" width="7.28125" style="17" hidden="1" customWidth="1"/>
    <col min="20" max="20" width="3.57421875" style="17" hidden="1" customWidth="1"/>
    <col min="21" max="21" width="7.28125" style="18" hidden="1" customWidth="1"/>
    <col min="22" max="22" width="7.28125" style="17" hidden="1" customWidth="1"/>
    <col min="23" max="23" width="3.57421875" style="17" hidden="1" customWidth="1"/>
    <col min="24" max="24" width="7.28125" style="18" hidden="1" customWidth="1"/>
    <col min="25" max="25" width="7.28125" style="17" hidden="1" customWidth="1"/>
    <col min="26" max="26" width="3.57421875" style="17" hidden="1" customWidth="1"/>
    <col min="27" max="27" width="7.28125" style="18" hidden="1" customWidth="1"/>
    <col min="28" max="28" width="9.28125" style="34" customWidth="1"/>
    <col min="29" max="29" width="10.00390625" style="127" customWidth="1"/>
    <col min="30" max="30" width="7.28125" style="17" hidden="1" customWidth="1"/>
    <col min="31" max="31" width="3.57421875" style="17" hidden="1" customWidth="1"/>
    <col min="32" max="32" width="7.28125" style="18" hidden="1" customWidth="1"/>
    <col min="33" max="33" width="7.28125" style="17" hidden="1" customWidth="1"/>
    <col min="34" max="34" width="3.57421875" style="17" hidden="1" customWidth="1"/>
    <col min="35" max="35" width="7.28125" style="18" hidden="1" customWidth="1"/>
    <col min="36" max="36" width="7.28125" style="17" hidden="1" customWidth="1"/>
    <col min="37" max="37" width="3.57421875" style="17" hidden="1" customWidth="1"/>
    <col min="38" max="38" width="7.28125" style="18" hidden="1" customWidth="1"/>
    <col min="39" max="39" width="9.28125" style="131" customWidth="1"/>
    <col min="40" max="40" width="9.7109375" style="125" customWidth="1"/>
    <col min="41" max="42" width="10.7109375" style="125" customWidth="1"/>
    <col min="43" max="43" width="12.57421875" style="125" customWidth="1"/>
    <col min="44" max="44" width="3.8515625" style="113" customWidth="1"/>
    <col min="45" max="45" width="22.140625" style="113" customWidth="1"/>
    <col min="46" max="16384" width="9.140625" style="13" customWidth="1"/>
  </cols>
  <sheetData>
    <row r="1" spans="1:45" s="82" customFormat="1" ht="106.5">
      <c r="A1" s="2" t="s">
        <v>0</v>
      </c>
      <c r="B1" s="2" t="s">
        <v>1</v>
      </c>
      <c r="C1" s="4" t="s">
        <v>23</v>
      </c>
      <c r="D1" s="2" t="s">
        <v>24</v>
      </c>
      <c r="E1" s="2" t="s">
        <v>56</v>
      </c>
      <c r="F1" s="118" t="s">
        <v>21</v>
      </c>
      <c r="G1" s="74" t="s">
        <v>25</v>
      </c>
      <c r="H1" s="75" t="s">
        <v>22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76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76" t="s">
        <v>11</v>
      </c>
      <c r="AC1" s="121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76" t="s">
        <v>16</v>
      </c>
      <c r="AN1" s="78" t="s">
        <v>52</v>
      </c>
      <c r="AO1" s="79" t="s">
        <v>19</v>
      </c>
      <c r="AP1" s="79" t="s">
        <v>26</v>
      </c>
      <c r="AQ1" s="80" t="s">
        <v>53</v>
      </c>
      <c r="AR1" s="81" t="s">
        <v>18</v>
      </c>
      <c r="AS1" s="81" t="s">
        <v>20</v>
      </c>
    </row>
    <row r="2" spans="1:45" s="52" customFormat="1" ht="12.75">
      <c r="A2" s="133" t="s">
        <v>108</v>
      </c>
      <c r="B2" s="134"/>
      <c r="C2" s="135"/>
      <c r="D2" s="136"/>
      <c r="E2" s="134"/>
      <c r="F2" s="137"/>
      <c r="G2" s="134"/>
      <c r="H2" s="136"/>
      <c r="I2" s="136"/>
      <c r="J2" s="134"/>
      <c r="K2" s="138"/>
      <c r="L2" s="136"/>
      <c r="M2" s="134"/>
      <c r="N2" s="138"/>
      <c r="O2" s="136"/>
      <c r="P2" s="134"/>
      <c r="Q2" s="138"/>
      <c r="R2" s="34"/>
      <c r="S2" s="136"/>
      <c r="T2" s="136"/>
      <c r="U2" s="138"/>
      <c r="V2" s="136"/>
      <c r="W2" s="136"/>
      <c r="X2" s="138"/>
      <c r="Y2" s="136"/>
      <c r="Z2" s="136"/>
      <c r="AA2" s="138"/>
      <c r="AB2" s="34"/>
      <c r="AC2" s="127"/>
      <c r="AD2" s="136"/>
      <c r="AE2" s="136"/>
      <c r="AF2" s="138"/>
      <c r="AG2" s="136"/>
      <c r="AH2" s="136"/>
      <c r="AI2" s="138"/>
      <c r="AJ2" s="136"/>
      <c r="AK2" s="136"/>
      <c r="AL2" s="138"/>
      <c r="AM2" s="131"/>
      <c r="AN2" s="139"/>
      <c r="AO2" s="139"/>
      <c r="AP2" s="139"/>
      <c r="AQ2" s="139"/>
      <c r="AR2" s="140"/>
      <c r="AS2" s="140"/>
    </row>
    <row r="3" spans="1:45" s="52" customFormat="1" ht="15" customHeight="1">
      <c r="A3" s="39" t="s">
        <v>87</v>
      </c>
      <c r="B3" s="46">
        <v>31</v>
      </c>
      <c r="C3" s="115">
        <v>144.4</v>
      </c>
      <c r="D3" s="115">
        <f>C3/2.2046</f>
        <v>65.49941032386828</v>
      </c>
      <c r="E3" s="68">
        <v>1.672</v>
      </c>
      <c r="F3" s="84"/>
      <c r="G3" s="67" t="s">
        <v>61</v>
      </c>
      <c r="H3" s="14">
        <v>148</v>
      </c>
      <c r="I3" s="45">
        <v>375</v>
      </c>
      <c r="J3" s="46" t="s">
        <v>51</v>
      </c>
      <c r="K3" s="47">
        <f>IF(J3&gt;0,0,I3)</f>
        <v>0</v>
      </c>
      <c r="L3" s="16">
        <v>375</v>
      </c>
      <c r="M3" s="46"/>
      <c r="N3" s="47">
        <f>IF(M3&gt;0,0,L3)</f>
        <v>375</v>
      </c>
      <c r="O3" s="16">
        <v>400</v>
      </c>
      <c r="P3" s="46" t="s">
        <v>51</v>
      </c>
      <c r="Q3" s="47">
        <f>IF(P3&gt;0,0,O3)</f>
        <v>0</v>
      </c>
      <c r="R3" s="33">
        <f>IF(COUNT(J3,M3)&gt;2,"out",MAX(K3,N3,Q3))</f>
        <v>375</v>
      </c>
      <c r="S3" s="45">
        <v>185</v>
      </c>
      <c r="T3" s="46"/>
      <c r="U3" s="47">
        <f>IF(T3&gt;0,0,S3)</f>
        <v>185</v>
      </c>
      <c r="V3" s="16">
        <v>210</v>
      </c>
      <c r="W3" s="46" t="s">
        <v>51</v>
      </c>
      <c r="X3" s="47">
        <f>IF(W3&gt;0,0,V3)</f>
        <v>0</v>
      </c>
      <c r="Y3" s="16">
        <v>210</v>
      </c>
      <c r="Z3" s="46" t="s">
        <v>51</v>
      </c>
      <c r="AA3" s="47">
        <f>IF(Z3&gt;0,0,Y3)</f>
        <v>0</v>
      </c>
      <c r="AB3" s="33">
        <f>MAX(U3,X3,AA3)</f>
        <v>185</v>
      </c>
      <c r="AC3" s="126">
        <f>R3+AB3</f>
        <v>560</v>
      </c>
      <c r="AD3" s="16">
        <v>315</v>
      </c>
      <c r="AE3" s="46"/>
      <c r="AF3" s="47">
        <f>IF(AE3&gt;0,0,AD3)</f>
        <v>315</v>
      </c>
      <c r="AG3" s="16">
        <v>360</v>
      </c>
      <c r="AH3" s="46" t="s">
        <v>51</v>
      </c>
      <c r="AI3" s="47">
        <f>IF(AH3&gt;0,0,AG3)</f>
        <v>0</v>
      </c>
      <c r="AJ3" s="16">
        <v>360</v>
      </c>
      <c r="AK3" s="46" t="s">
        <v>51</v>
      </c>
      <c r="AL3" s="47">
        <f>IF(AK3&gt;0,0,AJ3)</f>
        <v>0</v>
      </c>
      <c r="AM3" s="33">
        <f>MAX(AF3,AI3,AL3)</f>
        <v>315</v>
      </c>
      <c r="AN3" s="128">
        <f>(AM3+AB3+R3)</f>
        <v>875</v>
      </c>
      <c r="AO3" s="129">
        <f>(AN3*E3)</f>
        <v>1463</v>
      </c>
      <c r="AP3" s="130">
        <f>IF(F3&gt;0,AO3*F3,AN3*E3)</f>
        <v>1463</v>
      </c>
      <c r="AQ3" s="124">
        <f>(AN3/2.2046)</f>
        <v>396.8973963530799</v>
      </c>
      <c r="AR3" s="111">
        <v>1</v>
      </c>
      <c r="AS3" s="111"/>
    </row>
    <row r="4" spans="1:45" s="52" customFormat="1" ht="15" customHeight="1">
      <c r="A4" s="39" t="s">
        <v>70</v>
      </c>
      <c r="B4" s="46">
        <v>22</v>
      </c>
      <c r="C4" s="115">
        <v>148</v>
      </c>
      <c r="D4" s="115">
        <f>C4/2.2046</f>
        <v>67.13235961172094</v>
      </c>
      <c r="E4" s="68">
        <v>1.643</v>
      </c>
      <c r="F4" s="84"/>
      <c r="G4" s="67" t="s">
        <v>61</v>
      </c>
      <c r="H4" s="14">
        <v>148</v>
      </c>
      <c r="I4" s="45">
        <v>225</v>
      </c>
      <c r="J4" s="46"/>
      <c r="K4" s="47">
        <f>IF(J4&gt;0,0,I4)</f>
        <v>225</v>
      </c>
      <c r="L4" s="16">
        <v>245</v>
      </c>
      <c r="M4" s="46"/>
      <c r="N4" s="47">
        <f>IF(M4&gt;0,0,L4)</f>
        <v>245</v>
      </c>
      <c r="O4" s="16">
        <v>265</v>
      </c>
      <c r="P4" s="46" t="s">
        <v>51</v>
      </c>
      <c r="Q4" s="47">
        <f>IF(P4&gt;0,0,O4)</f>
        <v>0</v>
      </c>
      <c r="R4" s="33">
        <f>IF(COUNT(J4,M4)&gt;2,"out",MAX(K4,N4,Q4))</f>
        <v>245</v>
      </c>
      <c r="S4" s="45">
        <v>135</v>
      </c>
      <c r="T4" s="46" t="s">
        <v>51</v>
      </c>
      <c r="U4" s="47">
        <f>IF(T4&gt;0,0,S4)</f>
        <v>0</v>
      </c>
      <c r="V4" s="16">
        <v>145</v>
      </c>
      <c r="W4" s="46"/>
      <c r="X4" s="47">
        <f>IF(W4&gt;0,0,V4)</f>
        <v>145</v>
      </c>
      <c r="Y4" s="16">
        <v>155</v>
      </c>
      <c r="Z4" s="46"/>
      <c r="AA4" s="47">
        <f>IF(Z4&gt;0,0,Y4)</f>
        <v>155</v>
      </c>
      <c r="AB4" s="33">
        <f>MAX(U4,X4,AA4)</f>
        <v>155</v>
      </c>
      <c r="AC4" s="126">
        <f>R4+AB4</f>
        <v>400</v>
      </c>
      <c r="AD4" s="16">
        <v>265</v>
      </c>
      <c r="AE4" s="46"/>
      <c r="AF4" s="47">
        <f>IF(AE4&gt;0,0,AD4)</f>
        <v>265</v>
      </c>
      <c r="AG4" s="16">
        <v>295</v>
      </c>
      <c r="AH4" s="46"/>
      <c r="AI4" s="47">
        <f>IF(AH4&gt;0,0,AG4)</f>
        <v>295</v>
      </c>
      <c r="AJ4" s="16">
        <v>325</v>
      </c>
      <c r="AK4" s="46"/>
      <c r="AL4" s="47">
        <f>IF(AK4&gt;0,0,AJ4)</f>
        <v>325</v>
      </c>
      <c r="AM4" s="33">
        <f>MAX(AF4,AI4,AL4)</f>
        <v>325</v>
      </c>
      <c r="AN4" s="128">
        <f>(AM4+AB4+R4)</f>
        <v>725</v>
      </c>
      <c r="AO4" s="129">
        <f>(AN4*E4)</f>
        <v>1191.175</v>
      </c>
      <c r="AP4" s="130">
        <f>IF(F4&gt;0,AO4*F4,AN4*E4)</f>
        <v>1191.175</v>
      </c>
      <c r="AQ4" s="124">
        <f>(AN4/2.2046)</f>
        <v>328.8578426925519</v>
      </c>
      <c r="AR4" s="111">
        <v>2</v>
      </c>
      <c r="AS4" s="111"/>
    </row>
    <row r="5" spans="1:45" s="52" customFormat="1" ht="15" customHeight="1">
      <c r="A5" s="141" t="s">
        <v>109</v>
      </c>
      <c r="B5" s="46"/>
      <c r="C5" s="115"/>
      <c r="D5" s="115"/>
      <c r="E5" s="68"/>
      <c r="F5" s="84"/>
      <c r="G5" s="67"/>
      <c r="H5" s="14"/>
      <c r="I5" s="45"/>
      <c r="J5" s="46"/>
      <c r="K5" s="47"/>
      <c r="L5" s="16"/>
      <c r="M5" s="46"/>
      <c r="N5" s="47"/>
      <c r="O5" s="16"/>
      <c r="P5" s="46"/>
      <c r="Q5" s="47"/>
      <c r="R5" s="33"/>
      <c r="S5" s="45"/>
      <c r="T5" s="46"/>
      <c r="U5" s="47"/>
      <c r="V5" s="16"/>
      <c r="W5" s="46"/>
      <c r="X5" s="47"/>
      <c r="Y5" s="16"/>
      <c r="Z5" s="46"/>
      <c r="AA5" s="47"/>
      <c r="AB5" s="33"/>
      <c r="AC5" s="126"/>
      <c r="AD5" s="16"/>
      <c r="AE5" s="46"/>
      <c r="AF5" s="47"/>
      <c r="AG5" s="16"/>
      <c r="AH5" s="46"/>
      <c r="AI5" s="47"/>
      <c r="AJ5" s="16"/>
      <c r="AK5" s="46"/>
      <c r="AL5" s="47"/>
      <c r="AM5" s="33"/>
      <c r="AN5" s="128"/>
      <c r="AO5" s="129"/>
      <c r="AP5" s="130"/>
      <c r="AQ5" s="124"/>
      <c r="AR5" s="111"/>
      <c r="AS5" s="111"/>
    </row>
    <row r="6" spans="1:45" s="52" customFormat="1" ht="15" customHeight="1">
      <c r="A6" s="35" t="s">
        <v>97</v>
      </c>
      <c r="B6" s="46">
        <v>39</v>
      </c>
      <c r="C6" s="64">
        <v>161.3</v>
      </c>
      <c r="D6" s="115">
        <f>C6/2.2046</f>
        <v>73.16520003628776</v>
      </c>
      <c r="E6" s="68">
        <v>1.143</v>
      </c>
      <c r="F6" s="84"/>
      <c r="G6" s="142" t="s">
        <v>61</v>
      </c>
      <c r="H6" s="14">
        <v>165</v>
      </c>
      <c r="I6" s="45">
        <v>520</v>
      </c>
      <c r="J6" s="46"/>
      <c r="K6" s="47">
        <f>IF(J6&gt;0,0,I6)</f>
        <v>520</v>
      </c>
      <c r="L6" s="16">
        <v>565</v>
      </c>
      <c r="M6" s="46" t="s">
        <v>51</v>
      </c>
      <c r="N6" s="47">
        <f>IF(M6&gt;0,0,L6)</f>
        <v>0</v>
      </c>
      <c r="O6" s="16">
        <v>565</v>
      </c>
      <c r="P6" s="46"/>
      <c r="Q6" s="47">
        <f>IF(P6&gt;0,0,O6)</f>
        <v>565</v>
      </c>
      <c r="R6" s="33">
        <f>IF(COUNT(J6,M6)&gt;2,"out",MAX(K6,N6,Q6))</f>
        <v>565</v>
      </c>
      <c r="S6" s="45">
        <v>250</v>
      </c>
      <c r="T6" s="46"/>
      <c r="U6" s="47">
        <f>IF(T6&gt;0,0,S6)</f>
        <v>250</v>
      </c>
      <c r="V6" s="16">
        <v>280</v>
      </c>
      <c r="W6" s="46" t="s">
        <v>51</v>
      </c>
      <c r="X6" s="47">
        <f>IF(W6&gt;0,0,V6)</f>
        <v>0</v>
      </c>
      <c r="Y6" s="16">
        <v>280</v>
      </c>
      <c r="Z6" s="46" t="s">
        <v>51</v>
      </c>
      <c r="AA6" s="47">
        <f>IF(Z6&gt;0,0,Y6)</f>
        <v>0</v>
      </c>
      <c r="AB6" s="33">
        <f>MAX(U6,X6,AA6)</f>
        <v>250</v>
      </c>
      <c r="AC6" s="126">
        <f>R6+AB6</f>
        <v>815</v>
      </c>
      <c r="AD6" s="16">
        <v>135</v>
      </c>
      <c r="AE6" s="46"/>
      <c r="AF6" s="47">
        <f>IF(AE6&gt;0,0,AD6)</f>
        <v>135</v>
      </c>
      <c r="AG6" s="16" t="s">
        <v>103</v>
      </c>
      <c r="AH6" s="46"/>
      <c r="AI6" s="47" t="str">
        <f>IF(AH6&gt;0,0,AG6)</f>
        <v>pass</v>
      </c>
      <c r="AJ6" s="16" t="s">
        <v>103</v>
      </c>
      <c r="AK6" s="46"/>
      <c r="AL6" s="47" t="str">
        <f>IF(AK6&gt;0,0,AJ6)</f>
        <v>pass</v>
      </c>
      <c r="AM6" s="33">
        <f>MAX(AF6,AI6,AL6)</f>
        <v>135</v>
      </c>
      <c r="AN6" s="128">
        <f>(AM6+AB6+R6)</f>
        <v>950</v>
      </c>
      <c r="AO6" s="129">
        <f>(AN6*E6)</f>
        <v>1085.85</v>
      </c>
      <c r="AP6" s="130">
        <f>IF(F6&gt;0,AO6*F6,AN6*E6)</f>
        <v>1085.85</v>
      </c>
      <c r="AQ6" s="124">
        <f>(AN6/2.2046)</f>
        <v>430.9171731833439</v>
      </c>
      <c r="AR6" s="111">
        <v>2</v>
      </c>
      <c r="AS6" s="111"/>
    </row>
    <row r="7" spans="1:45" s="52" customFormat="1" ht="15" customHeight="1">
      <c r="A7" s="39" t="s">
        <v>86</v>
      </c>
      <c r="B7" s="46">
        <v>37</v>
      </c>
      <c r="C7" s="115">
        <v>157.4</v>
      </c>
      <c r="D7" s="115">
        <f>C7/2.2046</f>
        <v>71.39617164111404</v>
      </c>
      <c r="E7" s="68">
        <v>1.589</v>
      </c>
      <c r="F7" s="143"/>
      <c r="G7" s="144" t="s">
        <v>61</v>
      </c>
      <c r="H7" s="14">
        <v>165</v>
      </c>
      <c r="I7" s="45">
        <v>455</v>
      </c>
      <c r="J7" s="46" t="s">
        <v>51</v>
      </c>
      <c r="K7" s="47">
        <f>IF(J7&gt;0,0,I7)</f>
        <v>0</v>
      </c>
      <c r="L7" s="16">
        <v>475</v>
      </c>
      <c r="M7" s="46"/>
      <c r="N7" s="47">
        <f>IF(M7&gt;0,0,L7)</f>
        <v>475</v>
      </c>
      <c r="O7" s="16">
        <v>505</v>
      </c>
      <c r="P7" s="46"/>
      <c r="Q7" s="47">
        <f>IF(P7&gt;0,0,O7)</f>
        <v>505</v>
      </c>
      <c r="R7" s="33">
        <f>IF(COUNT(J7,M7)&gt;2,"out",MAX(K7,N7,Q7))</f>
        <v>505</v>
      </c>
      <c r="S7" s="45">
        <v>305</v>
      </c>
      <c r="T7" s="46"/>
      <c r="U7" s="47">
        <f>IF(T7&gt;0,0,S7)</f>
        <v>305</v>
      </c>
      <c r="V7" s="16">
        <v>315</v>
      </c>
      <c r="W7" s="46"/>
      <c r="X7" s="47">
        <f>IF(W7&gt;0,0,V7)</f>
        <v>315</v>
      </c>
      <c r="Y7" s="16">
        <v>325</v>
      </c>
      <c r="Z7" s="46" t="s">
        <v>51</v>
      </c>
      <c r="AA7" s="47">
        <f>IF(Z7&gt;0,0,Y7)</f>
        <v>0</v>
      </c>
      <c r="AB7" s="33">
        <f>MAX(U7,X7,AA7)</f>
        <v>315</v>
      </c>
      <c r="AC7" s="126">
        <f>R7+AB7</f>
        <v>820</v>
      </c>
      <c r="AD7" s="16">
        <v>425</v>
      </c>
      <c r="AE7" s="46" t="s">
        <v>51</v>
      </c>
      <c r="AF7" s="47">
        <f>IF(AE7&gt;0,0,AD7)</f>
        <v>0</v>
      </c>
      <c r="AG7" s="16">
        <v>425</v>
      </c>
      <c r="AH7" s="46"/>
      <c r="AI7" s="47">
        <f>IF(AH7&gt;0,0,AG7)</f>
        <v>425</v>
      </c>
      <c r="AJ7" s="16">
        <v>440</v>
      </c>
      <c r="AK7" s="46" t="s">
        <v>51</v>
      </c>
      <c r="AL7" s="47">
        <f>IF(AK7&gt;0,0,AJ7)</f>
        <v>0</v>
      </c>
      <c r="AM7" s="33">
        <f>MAX(AF7,AI7,AL7)</f>
        <v>425</v>
      </c>
      <c r="AN7" s="128">
        <f>(AM7+AB7+R7)</f>
        <v>1245</v>
      </c>
      <c r="AO7" s="129">
        <f>(AN7*E7)</f>
        <v>1978.305</v>
      </c>
      <c r="AP7" s="130">
        <f>IF(F7&gt;0,AO7*F7,AN7*E7)</f>
        <v>1978.305</v>
      </c>
      <c r="AQ7" s="124">
        <f>(AN7/2.2046)</f>
        <v>564.7282953823823</v>
      </c>
      <c r="AR7" s="111">
        <v>1</v>
      </c>
      <c r="AS7" s="111" t="s">
        <v>106</v>
      </c>
    </row>
    <row r="8" spans="1:45" s="52" customFormat="1" ht="15" customHeight="1">
      <c r="A8" s="141" t="s">
        <v>110</v>
      </c>
      <c r="B8" s="46"/>
      <c r="C8" s="115"/>
      <c r="D8" s="115"/>
      <c r="E8" s="68"/>
      <c r="F8" s="143"/>
      <c r="G8" s="144"/>
      <c r="H8" s="14"/>
      <c r="I8" s="45"/>
      <c r="J8" s="46"/>
      <c r="K8" s="47"/>
      <c r="L8" s="16"/>
      <c r="M8" s="46"/>
      <c r="N8" s="47"/>
      <c r="O8" s="16"/>
      <c r="P8" s="46"/>
      <c r="Q8" s="47"/>
      <c r="R8" s="33"/>
      <c r="S8" s="45"/>
      <c r="T8" s="46"/>
      <c r="U8" s="47"/>
      <c r="V8" s="16"/>
      <c r="W8" s="46"/>
      <c r="X8" s="47"/>
      <c r="Y8" s="16"/>
      <c r="Z8" s="46"/>
      <c r="AA8" s="47"/>
      <c r="AB8" s="33"/>
      <c r="AC8" s="126"/>
      <c r="AD8" s="16"/>
      <c r="AE8" s="46"/>
      <c r="AF8" s="47"/>
      <c r="AG8" s="16"/>
      <c r="AH8" s="46"/>
      <c r="AI8" s="47"/>
      <c r="AJ8" s="16"/>
      <c r="AK8" s="46"/>
      <c r="AL8" s="47"/>
      <c r="AM8" s="33"/>
      <c r="AN8" s="128"/>
      <c r="AO8" s="129"/>
      <c r="AP8" s="130"/>
      <c r="AQ8" s="124"/>
      <c r="AR8" s="111"/>
      <c r="AS8" s="111"/>
    </row>
    <row r="9" spans="1:45" s="52" customFormat="1" ht="15" customHeight="1">
      <c r="A9" s="35" t="s">
        <v>77</v>
      </c>
      <c r="B9" s="46">
        <v>35</v>
      </c>
      <c r="C9" s="115">
        <v>168.4</v>
      </c>
      <c r="D9" s="115">
        <f>C9/2.2046</f>
        <v>76.38573890955276</v>
      </c>
      <c r="E9" s="68">
        <v>1.531</v>
      </c>
      <c r="F9" s="84"/>
      <c r="G9" s="67" t="s">
        <v>61</v>
      </c>
      <c r="H9" s="14">
        <v>181</v>
      </c>
      <c r="I9" s="45">
        <v>255</v>
      </c>
      <c r="J9" s="46"/>
      <c r="K9" s="47">
        <f>IF(J9&gt;0,0,I9)</f>
        <v>255</v>
      </c>
      <c r="L9" s="16">
        <v>305</v>
      </c>
      <c r="M9" s="46"/>
      <c r="N9" s="47">
        <f>IF(M9&gt;0,0,L9)</f>
        <v>305</v>
      </c>
      <c r="O9" s="16">
        <v>315</v>
      </c>
      <c r="P9" s="46"/>
      <c r="Q9" s="47">
        <f>IF(P9&gt;0,0,O9)</f>
        <v>315</v>
      </c>
      <c r="R9" s="33">
        <f>IF(COUNT(J9,M9)&gt;2,"out",MAX(K9,N9,Q9))</f>
        <v>315</v>
      </c>
      <c r="S9" s="45">
        <v>160</v>
      </c>
      <c r="T9" s="46"/>
      <c r="U9" s="47">
        <f>IF(T9&gt;0,0,S9)</f>
        <v>160</v>
      </c>
      <c r="V9" s="16">
        <v>170</v>
      </c>
      <c r="W9" s="46" t="s">
        <v>51</v>
      </c>
      <c r="X9" s="47">
        <f>IF(W9&gt;0,0,V9)</f>
        <v>0</v>
      </c>
      <c r="Y9" s="16" t="s">
        <v>103</v>
      </c>
      <c r="Z9" s="46"/>
      <c r="AA9" s="47" t="str">
        <f>IF(Z9&gt;0,0,Y9)</f>
        <v>pass</v>
      </c>
      <c r="AB9" s="33">
        <f>MAX(U9,X9,AA9)</f>
        <v>160</v>
      </c>
      <c r="AC9" s="126">
        <f>R9+AB9</f>
        <v>475</v>
      </c>
      <c r="AD9" s="16">
        <v>320</v>
      </c>
      <c r="AE9" s="46"/>
      <c r="AF9" s="47">
        <f>IF(AE9&gt;0,0,AD9)</f>
        <v>320</v>
      </c>
      <c r="AG9" s="16">
        <v>340</v>
      </c>
      <c r="AH9" s="46"/>
      <c r="AI9" s="47">
        <f>IF(AH9&gt;0,0,AG9)</f>
        <v>340</v>
      </c>
      <c r="AJ9" s="16">
        <v>350</v>
      </c>
      <c r="AK9" s="46"/>
      <c r="AL9" s="47">
        <f>IF(AK9&gt;0,0,AJ9)</f>
        <v>350</v>
      </c>
      <c r="AM9" s="33">
        <f>MAX(AF9,AI9,AL9)</f>
        <v>350</v>
      </c>
      <c r="AN9" s="128">
        <f>(AM9+AB9+R9)</f>
        <v>825</v>
      </c>
      <c r="AO9" s="129">
        <f>(AN9*E9)</f>
        <v>1263.0749999999998</v>
      </c>
      <c r="AP9" s="130">
        <f>IF(F9&gt;0,AO9*F9,AN9*E9)</f>
        <v>1263.0749999999998</v>
      </c>
      <c r="AQ9" s="124">
        <f>(AN9/2.2046)</f>
        <v>374.2175451329039</v>
      </c>
      <c r="AR9" s="111">
        <v>1</v>
      </c>
      <c r="AS9" s="111"/>
    </row>
    <row r="10" spans="1:45" s="52" customFormat="1" ht="15" customHeight="1">
      <c r="A10" s="145" t="s">
        <v>111</v>
      </c>
      <c r="B10" s="46"/>
      <c r="C10" s="115"/>
      <c r="D10" s="115"/>
      <c r="E10" s="68"/>
      <c r="F10" s="84"/>
      <c r="G10" s="67"/>
      <c r="H10" s="14"/>
      <c r="I10" s="45"/>
      <c r="J10" s="46"/>
      <c r="K10" s="47"/>
      <c r="L10" s="16"/>
      <c r="M10" s="46"/>
      <c r="N10" s="47"/>
      <c r="O10" s="16"/>
      <c r="P10" s="46"/>
      <c r="Q10" s="47"/>
      <c r="R10" s="33"/>
      <c r="S10" s="45"/>
      <c r="T10" s="46"/>
      <c r="U10" s="47"/>
      <c r="V10" s="16"/>
      <c r="W10" s="46"/>
      <c r="X10" s="47"/>
      <c r="Y10" s="16"/>
      <c r="Z10" s="46"/>
      <c r="AA10" s="47"/>
      <c r="AB10" s="33"/>
      <c r="AC10" s="126"/>
      <c r="AD10" s="16"/>
      <c r="AE10" s="46"/>
      <c r="AF10" s="47"/>
      <c r="AG10" s="16"/>
      <c r="AH10" s="46"/>
      <c r="AI10" s="47"/>
      <c r="AJ10" s="16"/>
      <c r="AK10" s="46"/>
      <c r="AL10" s="47"/>
      <c r="AM10" s="33"/>
      <c r="AN10" s="128"/>
      <c r="AO10" s="129"/>
      <c r="AP10" s="130"/>
      <c r="AQ10" s="124"/>
      <c r="AR10" s="111"/>
      <c r="AS10" s="111"/>
    </row>
    <row r="11" spans="1:45" s="52" customFormat="1" ht="15" customHeight="1">
      <c r="A11" s="35" t="s">
        <v>63</v>
      </c>
      <c r="B11" s="46">
        <v>23</v>
      </c>
      <c r="C11" s="115">
        <v>184.5</v>
      </c>
      <c r="D11" s="115">
        <f>C11/2.2046</f>
        <v>83.68865100244942</v>
      </c>
      <c r="E11" s="65">
        <v>1.466</v>
      </c>
      <c r="F11" s="84"/>
      <c r="G11" s="67" t="s">
        <v>61</v>
      </c>
      <c r="H11" s="14">
        <v>198</v>
      </c>
      <c r="I11" s="45">
        <v>150</v>
      </c>
      <c r="J11" s="46"/>
      <c r="K11" s="47">
        <f>IF(J11&gt;0,0,I11)</f>
        <v>150</v>
      </c>
      <c r="L11" s="16">
        <v>175</v>
      </c>
      <c r="M11" s="46"/>
      <c r="N11" s="47">
        <f>IF(M11&gt;0,0,L11)</f>
        <v>175</v>
      </c>
      <c r="O11" s="16">
        <v>200</v>
      </c>
      <c r="P11" s="46" t="s">
        <v>51</v>
      </c>
      <c r="Q11" s="47">
        <f>IF(P11&gt;0,0,O11)</f>
        <v>0</v>
      </c>
      <c r="R11" s="33">
        <f>IF(COUNT(J11,M11)&gt;2,"out",MAX(K11,N11,Q11))</f>
        <v>175</v>
      </c>
      <c r="S11" s="45">
        <v>100</v>
      </c>
      <c r="T11" s="46"/>
      <c r="U11" s="47">
        <f>IF(T11&gt;0,0,S11)</f>
        <v>100</v>
      </c>
      <c r="V11" s="16">
        <v>110</v>
      </c>
      <c r="W11" s="46"/>
      <c r="X11" s="47">
        <f>IF(W11&gt;0,0,V11)</f>
        <v>110</v>
      </c>
      <c r="Y11" s="16">
        <v>120</v>
      </c>
      <c r="Z11" s="46"/>
      <c r="AA11" s="47">
        <f>IF(Z11&gt;0,0,Y11)</f>
        <v>120</v>
      </c>
      <c r="AB11" s="33">
        <f>MAX(U11,X11,AA11)</f>
        <v>120</v>
      </c>
      <c r="AC11" s="126">
        <f>R11+AB11</f>
        <v>295</v>
      </c>
      <c r="AD11" s="16">
        <v>200</v>
      </c>
      <c r="AE11" s="46"/>
      <c r="AF11" s="47">
        <f>IF(AE11&gt;0,0,AD11)</f>
        <v>200</v>
      </c>
      <c r="AG11" s="16">
        <v>250</v>
      </c>
      <c r="AH11" s="46"/>
      <c r="AI11" s="47">
        <f>IF(AH11&gt;0,0,AG11)</f>
        <v>250</v>
      </c>
      <c r="AJ11" s="16">
        <v>270</v>
      </c>
      <c r="AK11" s="46"/>
      <c r="AL11" s="47">
        <f>IF(AK11&gt;0,0,AJ11)</f>
        <v>270</v>
      </c>
      <c r="AM11" s="33">
        <f>MAX(AF11,AI11,AL11)</f>
        <v>270</v>
      </c>
      <c r="AN11" s="128">
        <f>(AM11+AB11+R11)</f>
        <v>565</v>
      </c>
      <c r="AO11" s="129">
        <f>(AN11*E11)</f>
        <v>828.29</v>
      </c>
      <c r="AP11" s="130">
        <f>IF(F11&gt;0,AO11*F11,AN11*E11)</f>
        <v>828.29</v>
      </c>
      <c r="AQ11" s="124">
        <f>(AN11/2.2046)</f>
        <v>256.28231878798874</v>
      </c>
      <c r="AR11" s="111">
        <v>1</v>
      </c>
      <c r="AS11" s="111"/>
    </row>
    <row r="12" spans="1:45" s="52" customFormat="1" ht="15" customHeight="1">
      <c r="A12" s="145" t="s">
        <v>112</v>
      </c>
      <c r="B12" s="46"/>
      <c r="C12" s="115"/>
      <c r="D12" s="115"/>
      <c r="E12" s="65"/>
      <c r="F12" s="84"/>
      <c r="G12" s="67"/>
      <c r="H12" s="14"/>
      <c r="I12" s="45"/>
      <c r="J12" s="46"/>
      <c r="K12" s="47"/>
      <c r="L12" s="16"/>
      <c r="M12" s="46"/>
      <c r="N12" s="47"/>
      <c r="O12" s="16"/>
      <c r="P12" s="46"/>
      <c r="Q12" s="47"/>
      <c r="R12" s="33"/>
      <c r="S12" s="45"/>
      <c r="T12" s="46"/>
      <c r="U12" s="47"/>
      <c r="V12" s="16"/>
      <c r="W12" s="46"/>
      <c r="X12" s="47"/>
      <c r="Y12" s="16"/>
      <c r="Z12" s="46"/>
      <c r="AA12" s="47"/>
      <c r="AB12" s="33"/>
      <c r="AC12" s="126"/>
      <c r="AD12" s="16"/>
      <c r="AE12" s="46"/>
      <c r="AF12" s="47"/>
      <c r="AG12" s="16"/>
      <c r="AH12" s="46"/>
      <c r="AI12" s="47"/>
      <c r="AJ12" s="16"/>
      <c r="AK12" s="46"/>
      <c r="AL12" s="47"/>
      <c r="AM12" s="33"/>
      <c r="AN12" s="128"/>
      <c r="AO12" s="129"/>
      <c r="AP12" s="130"/>
      <c r="AQ12" s="124"/>
      <c r="AR12" s="111"/>
      <c r="AS12" s="111"/>
    </row>
    <row r="13" spans="1:45" s="52" customFormat="1" ht="15" customHeight="1">
      <c r="A13" s="39" t="s">
        <v>60</v>
      </c>
      <c r="B13" s="46">
        <v>30</v>
      </c>
      <c r="C13" s="64">
        <v>220.05</v>
      </c>
      <c r="D13" s="115">
        <f>C13/2.2046</f>
        <v>99.81402521999456</v>
      </c>
      <c r="E13" s="68">
        <v>0.98</v>
      </c>
      <c r="F13" s="143"/>
      <c r="G13" s="144" t="s">
        <v>61</v>
      </c>
      <c r="H13" s="14" t="s">
        <v>62</v>
      </c>
      <c r="I13" s="45">
        <v>315</v>
      </c>
      <c r="J13" s="46"/>
      <c r="K13" s="47">
        <f>IF(J13&gt;0,0,I13)</f>
        <v>315</v>
      </c>
      <c r="L13" s="16">
        <v>335</v>
      </c>
      <c r="M13" s="46"/>
      <c r="N13" s="47">
        <f>IF(M13&gt;0,0,L13)</f>
        <v>335</v>
      </c>
      <c r="O13" s="16">
        <v>360</v>
      </c>
      <c r="P13" s="46"/>
      <c r="Q13" s="47">
        <f>IF(P13&gt;0,0,O13)</f>
        <v>360</v>
      </c>
      <c r="R13" s="33">
        <f>IF(COUNT(J13,M13)&gt;2,"out",MAX(K13,N13,Q13))</f>
        <v>360</v>
      </c>
      <c r="S13" s="45">
        <v>185</v>
      </c>
      <c r="T13" s="46"/>
      <c r="U13" s="47">
        <f>IF(T13&gt;0,0,S13)</f>
        <v>185</v>
      </c>
      <c r="V13" s="16">
        <v>195</v>
      </c>
      <c r="W13" s="46"/>
      <c r="X13" s="47">
        <f>IF(W13&gt;0,0,V13)</f>
        <v>195</v>
      </c>
      <c r="Y13" s="16">
        <v>205</v>
      </c>
      <c r="Z13" s="46"/>
      <c r="AA13" s="47">
        <f>IF(Z13&gt;0,0,Y13)</f>
        <v>205</v>
      </c>
      <c r="AB13" s="33">
        <f>MAX(U13,X13,AA13)</f>
        <v>205</v>
      </c>
      <c r="AC13" s="126">
        <f>R13+AB13</f>
        <v>565</v>
      </c>
      <c r="AD13" s="16">
        <v>310</v>
      </c>
      <c r="AE13" s="46"/>
      <c r="AF13" s="47">
        <f>IF(AE13&gt;0,0,AD13)</f>
        <v>310</v>
      </c>
      <c r="AG13" s="16">
        <v>350</v>
      </c>
      <c r="AH13" s="46"/>
      <c r="AI13" s="47">
        <f>IF(AH13&gt;0,0,AG13)</f>
        <v>350</v>
      </c>
      <c r="AJ13" s="16">
        <v>365</v>
      </c>
      <c r="AK13" s="46" t="s">
        <v>51</v>
      </c>
      <c r="AL13" s="47">
        <f>IF(AK13&gt;0,0,AJ13)</f>
        <v>0</v>
      </c>
      <c r="AM13" s="33">
        <f>MAX(AF13,AI13,AL13)</f>
        <v>350</v>
      </c>
      <c r="AN13" s="128">
        <f>(AM13+AB13+R13)</f>
        <v>915</v>
      </c>
      <c r="AO13" s="129">
        <f>(AN13*E13)</f>
        <v>896.6999999999999</v>
      </c>
      <c r="AP13" s="130">
        <f>IF(F13&gt;0,AO13*F13,AN13*E13)</f>
        <v>896.6999999999999</v>
      </c>
      <c r="AQ13" s="124">
        <f>(AN13/2.2046)</f>
        <v>415.0412773292207</v>
      </c>
      <c r="AR13" s="111">
        <v>1</v>
      </c>
      <c r="AS13" s="111"/>
    </row>
    <row r="14" spans="1:45" s="52" customFormat="1" ht="15" customHeight="1">
      <c r="A14" s="141" t="s">
        <v>113</v>
      </c>
      <c r="B14" s="46"/>
      <c r="C14" s="64"/>
      <c r="D14" s="115"/>
      <c r="E14" s="68"/>
      <c r="F14" s="143"/>
      <c r="G14" s="144"/>
      <c r="H14" s="14"/>
      <c r="I14" s="45"/>
      <c r="J14" s="46"/>
      <c r="K14" s="47"/>
      <c r="L14" s="16"/>
      <c r="M14" s="46"/>
      <c r="N14" s="47"/>
      <c r="O14" s="16"/>
      <c r="P14" s="46"/>
      <c r="Q14" s="47"/>
      <c r="R14" s="33"/>
      <c r="S14" s="45"/>
      <c r="T14" s="46"/>
      <c r="U14" s="47"/>
      <c r="V14" s="16"/>
      <c r="W14" s="46"/>
      <c r="X14" s="47"/>
      <c r="Y14" s="16"/>
      <c r="Z14" s="46"/>
      <c r="AA14" s="47"/>
      <c r="AB14" s="33"/>
      <c r="AC14" s="126"/>
      <c r="AD14" s="16"/>
      <c r="AE14" s="46"/>
      <c r="AF14" s="47"/>
      <c r="AG14" s="16"/>
      <c r="AH14" s="46"/>
      <c r="AI14" s="47"/>
      <c r="AJ14" s="16"/>
      <c r="AK14" s="46"/>
      <c r="AL14" s="47"/>
      <c r="AM14" s="33"/>
      <c r="AN14" s="128"/>
      <c r="AO14" s="129"/>
      <c r="AP14" s="130"/>
      <c r="AQ14" s="124"/>
      <c r="AR14" s="111"/>
      <c r="AS14" s="111"/>
    </row>
    <row r="15" spans="1:45" s="52" customFormat="1" ht="15" customHeight="1">
      <c r="A15" s="39" t="s">
        <v>27</v>
      </c>
      <c r="B15" s="46">
        <v>53</v>
      </c>
      <c r="C15" s="115">
        <v>162.55</v>
      </c>
      <c r="D15" s="115">
        <f>C15/2.2046</f>
        <v>73.73219631679217</v>
      </c>
      <c r="E15" s="68">
        <v>1.561</v>
      </c>
      <c r="F15" s="84">
        <v>1.184</v>
      </c>
      <c r="G15" s="67" t="s">
        <v>28</v>
      </c>
      <c r="H15" s="14">
        <v>165</v>
      </c>
      <c r="I15" s="45">
        <v>155</v>
      </c>
      <c r="J15" s="46"/>
      <c r="K15" s="47">
        <f>IF(J15&gt;0,0,I15)</f>
        <v>155</v>
      </c>
      <c r="L15" s="16">
        <v>175</v>
      </c>
      <c r="M15" s="46"/>
      <c r="N15" s="47">
        <f>IF(M15&gt;0,0,L15)</f>
        <v>175</v>
      </c>
      <c r="O15" s="16">
        <v>200</v>
      </c>
      <c r="P15" s="46" t="s">
        <v>51</v>
      </c>
      <c r="Q15" s="47">
        <f>IF(P15&gt;0,0,O15)</f>
        <v>0</v>
      </c>
      <c r="R15" s="33">
        <f>IF(COUNT(J15,M15)&gt;2,"out",MAX(K15,N15,Q15))</f>
        <v>175</v>
      </c>
      <c r="S15" s="45">
        <v>120</v>
      </c>
      <c r="T15" s="46"/>
      <c r="U15" s="47">
        <f>IF(T15&gt;0,0,S15)</f>
        <v>120</v>
      </c>
      <c r="V15" s="16">
        <v>130</v>
      </c>
      <c r="W15" s="46"/>
      <c r="X15" s="47">
        <f>IF(W15&gt;0,0,V15)</f>
        <v>130</v>
      </c>
      <c r="Y15" s="16">
        <v>140</v>
      </c>
      <c r="Z15" s="46" t="s">
        <v>51</v>
      </c>
      <c r="AA15" s="47">
        <f>IF(Z15&gt;0,0,Y15)</f>
        <v>0</v>
      </c>
      <c r="AB15" s="33">
        <f>MAX(U15,X15,AA15)</f>
        <v>130</v>
      </c>
      <c r="AC15" s="126">
        <f>R15+AB15</f>
        <v>305</v>
      </c>
      <c r="AD15" s="16">
        <v>185</v>
      </c>
      <c r="AE15" s="46"/>
      <c r="AF15" s="47">
        <f>IF(AE15&gt;0,0,AD15)</f>
        <v>185</v>
      </c>
      <c r="AG15" s="16">
        <v>200</v>
      </c>
      <c r="AH15" s="46"/>
      <c r="AI15" s="47">
        <f>IF(AH15&gt;0,0,AG15)</f>
        <v>200</v>
      </c>
      <c r="AJ15" s="16">
        <v>215</v>
      </c>
      <c r="AK15" s="46"/>
      <c r="AL15" s="47">
        <f>IF(AK15&gt;0,0,AJ15)</f>
        <v>215</v>
      </c>
      <c r="AM15" s="33">
        <f>MAX(AF15,AI15,AL15)</f>
        <v>215</v>
      </c>
      <c r="AN15" s="128">
        <f>(AM15+AB15+R15)</f>
        <v>520</v>
      </c>
      <c r="AO15" s="129">
        <f>(AN15*E15)</f>
        <v>811.72</v>
      </c>
      <c r="AP15" s="130">
        <f>IF(F15&gt;0,AO15*F15,AN15*E15)</f>
        <v>961.07648</v>
      </c>
      <c r="AQ15" s="124">
        <f>(AN15/2.2046)</f>
        <v>235.87045268983033</v>
      </c>
      <c r="AR15" s="111">
        <v>1</v>
      </c>
      <c r="AS15" s="111"/>
    </row>
    <row r="16" spans="1:45" s="52" customFormat="1" ht="15" customHeight="1">
      <c r="A16" s="141" t="s">
        <v>114</v>
      </c>
      <c r="B16" s="46"/>
      <c r="C16" s="115"/>
      <c r="D16" s="115"/>
      <c r="E16" s="68"/>
      <c r="F16" s="84"/>
      <c r="G16" s="67"/>
      <c r="H16" s="14"/>
      <c r="I16" s="45"/>
      <c r="J16" s="46"/>
      <c r="K16" s="47"/>
      <c r="L16" s="16"/>
      <c r="M16" s="46"/>
      <c r="N16" s="47"/>
      <c r="O16" s="16"/>
      <c r="P16" s="46"/>
      <c r="Q16" s="47"/>
      <c r="R16" s="33"/>
      <c r="S16" s="45"/>
      <c r="T16" s="46"/>
      <c r="U16" s="47"/>
      <c r="V16" s="16"/>
      <c r="W16" s="46"/>
      <c r="X16" s="47"/>
      <c r="Y16" s="16"/>
      <c r="Z16" s="46"/>
      <c r="AA16" s="47"/>
      <c r="AB16" s="33"/>
      <c r="AC16" s="126"/>
      <c r="AD16" s="16"/>
      <c r="AE16" s="46"/>
      <c r="AF16" s="47"/>
      <c r="AG16" s="16"/>
      <c r="AH16" s="46"/>
      <c r="AI16" s="47"/>
      <c r="AJ16" s="16"/>
      <c r="AK16" s="46"/>
      <c r="AL16" s="47"/>
      <c r="AM16" s="33"/>
      <c r="AN16" s="128"/>
      <c r="AO16" s="129"/>
      <c r="AP16" s="130"/>
      <c r="AQ16" s="124"/>
      <c r="AR16" s="111"/>
      <c r="AS16" s="111"/>
    </row>
    <row r="17" spans="1:45" s="52" customFormat="1" ht="15" customHeight="1">
      <c r="A17" s="35" t="s">
        <v>57</v>
      </c>
      <c r="B17" s="46">
        <v>25</v>
      </c>
      <c r="C17" s="115">
        <v>162.05</v>
      </c>
      <c r="D17" s="115">
        <f>C17/2.2046</f>
        <v>73.5053978045904</v>
      </c>
      <c r="E17" s="68">
        <v>1.139</v>
      </c>
      <c r="F17" s="84"/>
      <c r="G17" s="67" t="s">
        <v>31</v>
      </c>
      <c r="H17" s="14">
        <v>165</v>
      </c>
      <c r="I17" s="45">
        <v>650</v>
      </c>
      <c r="J17" s="46"/>
      <c r="K17" s="47">
        <f>IF(J17&gt;0,0,I17)</f>
        <v>650</v>
      </c>
      <c r="L17" s="16">
        <v>705</v>
      </c>
      <c r="M17" s="46" t="s">
        <v>51</v>
      </c>
      <c r="N17" s="47">
        <f>IF(M17&gt;0,0,L17)</f>
        <v>0</v>
      </c>
      <c r="O17" s="16">
        <v>705</v>
      </c>
      <c r="P17" s="46" t="s">
        <v>51</v>
      </c>
      <c r="Q17" s="47">
        <f>IF(P17&gt;0,0,O17)</f>
        <v>0</v>
      </c>
      <c r="R17" s="33">
        <f>IF(COUNT(J17,M17)&gt;2,"out",MAX(K17,N17,Q17))</f>
        <v>650</v>
      </c>
      <c r="S17" s="45">
        <v>0</v>
      </c>
      <c r="T17" s="46"/>
      <c r="U17" s="47">
        <f>IF(T17&gt;0,0,S17)</f>
        <v>0</v>
      </c>
      <c r="V17" s="16"/>
      <c r="W17" s="46"/>
      <c r="X17" s="47">
        <f>IF(W17&gt;0,0,V17)</f>
        <v>0</v>
      </c>
      <c r="Y17" s="16"/>
      <c r="Z17" s="46"/>
      <c r="AA17" s="47">
        <f>IF(Z17&gt;0,0,Y17)</f>
        <v>0</v>
      </c>
      <c r="AB17" s="33">
        <f>MAX(U17,X17,AA17)</f>
        <v>0</v>
      </c>
      <c r="AC17" s="126">
        <f>R17+AB17</f>
        <v>650</v>
      </c>
      <c r="AD17" s="16">
        <v>615</v>
      </c>
      <c r="AE17" s="46"/>
      <c r="AF17" s="47">
        <f>IF(AE17&gt;0,0,AD17)</f>
        <v>615</v>
      </c>
      <c r="AG17" s="16">
        <v>650</v>
      </c>
      <c r="AH17" s="46" t="s">
        <v>51</v>
      </c>
      <c r="AI17" s="47">
        <f>IF(AH17&gt;0,0,AG17)</f>
        <v>0</v>
      </c>
      <c r="AJ17" s="16" t="s">
        <v>103</v>
      </c>
      <c r="AK17" s="46"/>
      <c r="AL17" s="47" t="str">
        <f>IF(AK17&gt;0,0,AJ17)</f>
        <v>pass</v>
      </c>
      <c r="AM17" s="33">
        <f>MAX(AF17,AI17,AL17)</f>
        <v>615</v>
      </c>
      <c r="AN17" s="128">
        <f>(AM17+AB17+R17)</f>
        <v>1265</v>
      </c>
      <c r="AO17" s="129">
        <f>(AN17*E17)</f>
        <v>1440.835</v>
      </c>
      <c r="AP17" s="130">
        <f>IF(F17&gt;0,AO17*F17,AN17*E17)</f>
        <v>1440.835</v>
      </c>
      <c r="AQ17" s="124">
        <f>(AN17/2.2046)</f>
        <v>573.8002358704526</v>
      </c>
      <c r="AR17" s="111"/>
      <c r="AS17" s="111" t="s">
        <v>104</v>
      </c>
    </row>
    <row r="18" spans="1:45" s="52" customFormat="1" ht="15" customHeight="1">
      <c r="A18" s="146" t="s">
        <v>115</v>
      </c>
      <c r="B18" s="46"/>
      <c r="C18" s="64"/>
      <c r="D18" s="115"/>
      <c r="E18" s="68"/>
      <c r="F18" s="69"/>
      <c r="G18" s="142"/>
      <c r="H18" s="67"/>
      <c r="I18" s="147"/>
      <c r="J18" s="46"/>
      <c r="K18" s="47"/>
      <c r="L18" s="64"/>
      <c r="M18" s="46"/>
      <c r="N18" s="47"/>
      <c r="O18" s="64"/>
      <c r="P18" s="46"/>
      <c r="Q18" s="47"/>
      <c r="R18" s="33"/>
      <c r="S18" s="148"/>
      <c r="T18" s="46"/>
      <c r="U18" s="47"/>
      <c r="V18" s="64"/>
      <c r="W18" s="46"/>
      <c r="X18" s="47"/>
      <c r="Y18" s="64"/>
      <c r="Z18" s="46"/>
      <c r="AA18" s="47"/>
      <c r="AB18" s="33"/>
      <c r="AC18" s="126"/>
      <c r="AD18" s="64"/>
      <c r="AE18" s="46"/>
      <c r="AF18" s="47"/>
      <c r="AG18" s="64"/>
      <c r="AH18" s="46"/>
      <c r="AI18" s="47"/>
      <c r="AJ18" s="64"/>
      <c r="AK18" s="46"/>
      <c r="AL18" s="47"/>
      <c r="AM18" s="33"/>
      <c r="AN18" s="128"/>
      <c r="AO18" s="129"/>
      <c r="AP18" s="130"/>
      <c r="AQ18" s="124"/>
      <c r="AR18" s="111"/>
      <c r="AS18" s="111"/>
    </row>
    <row r="19" spans="1:45" s="52" customFormat="1" ht="15" customHeight="1">
      <c r="A19" s="39" t="s">
        <v>64</v>
      </c>
      <c r="B19" s="46">
        <v>39</v>
      </c>
      <c r="C19" s="115">
        <v>198</v>
      </c>
      <c r="D19" s="115">
        <f>C19/2.2046</f>
        <v>89.81221083189693</v>
      </c>
      <c r="E19" s="46">
        <v>0.97</v>
      </c>
      <c r="F19" s="84"/>
      <c r="G19" s="67" t="s">
        <v>31</v>
      </c>
      <c r="H19" s="14">
        <v>198</v>
      </c>
      <c r="I19" s="45">
        <v>700</v>
      </c>
      <c r="J19" s="46" t="s">
        <v>51</v>
      </c>
      <c r="K19" s="47">
        <f>IF(J19&gt;0,0,I19)</f>
        <v>0</v>
      </c>
      <c r="L19" s="16">
        <v>700</v>
      </c>
      <c r="M19" s="46"/>
      <c r="N19" s="47">
        <f>IF(M19&gt;0,0,L19)</f>
        <v>700</v>
      </c>
      <c r="O19" s="16">
        <v>750</v>
      </c>
      <c r="P19" s="46"/>
      <c r="Q19" s="47">
        <f>IF(P19&gt;0,0,O19)</f>
        <v>750</v>
      </c>
      <c r="R19" s="33">
        <f>IF(COUNT(J19,M19)&gt;2,"out",MAX(K19,N19,Q19))</f>
        <v>750</v>
      </c>
      <c r="S19" s="45">
        <v>500</v>
      </c>
      <c r="T19" s="46"/>
      <c r="U19" s="47">
        <f>IF(T19&gt;0,0,S19)</f>
        <v>500</v>
      </c>
      <c r="V19" s="16">
        <v>525</v>
      </c>
      <c r="W19" s="46" t="s">
        <v>51</v>
      </c>
      <c r="X19" s="47">
        <f>IF(W19&gt;0,0,V19)</f>
        <v>0</v>
      </c>
      <c r="Y19" s="16">
        <v>525</v>
      </c>
      <c r="Z19" s="46"/>
      <c r="AA19" s="47">
        <f>IF(Z19&gt;0,0,Y19)</f>
        <v>525</v>
      </c>
      <c r="AB19" s="33">
        <f>MAX(U19,X19,AA19)</f>
        <v>525</v>
      </c>
      <c r="AC19" s="126">
        <f>R19+AB19</f>
        <v>1275</v>
      </c>
      <c r="AD19" s="16">
        <v>550</v>
      </c>
      <c r="AE19" s="46"/>
      <c r="AF19" s="47">
        <f>IF(AE19&gt;0,0,AD19)</f>
        <v>550</v>
      </c>
      <c r="AG19" s="16" t="s">
        <v>103</v>
      </c>
      <c r="AH19" s="46"/>
      <c r="AI19" s="47" t="str">
        <f>IF(AH19&gt;0,0,AG19)</f>
        <v>pass</v>
      </c>
      <c r="AJ19" s="16" t="s">
        <v>103</v>
      </c>
      <c r="AK19" s="46"/>
      <c r="AL19" s="47" t="str">
        <f>IF(AK19&gt;0,0,AJ19)</f>
        <v>pass</v>
      </c>
      <c r="AM19" s="33">
        <f>MAX(AF19,AI19,AL19)</f>
        <v>550</v>
      </c>
      <c r="AN19" s="128">
        <f>(AM19+AB19+R19)</f>
        <v>1825</v>
      </c>
      <c r="AO19" s="129">
        <f>(AN19*E19)</f>
        <v>1770.25</v>
      </c>
      <c r="AP19" s="130">
        <f>IF(F19&gt;0,AO19*F19,AN19*E19)</f>
        <v>1770.25</v>
      </c>
      <c r="AQ19" s="124">
        <f>(AN19/2.2046)</f>
        <v>827.8145695364238</v>
      </c>
      <c r="AR19" s="111">
        <v>1</v>
      </c>
      <c r="AS19" s="111"/>
    </row>
    <row r="20" spans="1:45" s="52" customFormat="1" ht="15" customHeight="1">
      <c r="A20" s="141" t="s">
        <v>116</v>
      </c>
      <c r="B20" s="46"/>
      <c r="C20" s="115"/>
      <c r="D20" s="115"/>
      <c r="E20" s="46"/>
      <c r="F20" s="84"/>
      <c r="G20" s="67"/>
      <c r="H20" s="14"/>
      <c r="I20" s="149"/>
      <c r="J20" s="46"/>
      <c r="K20" s="47"/>
      <c r="L20" s="16"/>
      <c r="M20" s="46"/>
      <c r="N20" s="47"/>
      <c r="O20" s="16"/>
      <c r="P20" s="46"/>
      <c r="Q20" s="47"/>
      <c r="R20" s="33"/>
      <c r="S20" s="45"/>
      <c r="T20" s="46"/>
      <c r="U20" s="47"/>
      <c r="V20" s="16"/>
      <c r="W20" s="46"/>
      <c r="X20" s="47"/>
      <c r="Y20" s="16"/>
      <c r="Z20" s="46"/>
      <c r="AA20" s="47"/>
      <c r="AB20" s="33"/>
      <c r="AC20" s="126"/>
      <c r="AD20" s="16"/>
      <c r="AE20" s="46"/>
      <c r="AF20" s="47"/>
      <c r="AG20" s="16"/>
      <c r="AH20" s="46"/>
      <c r="AI20" s="47"/>
      <c r="AJ20" s="16"/>
      <c r="AK20" s="46"/>
      <c r="AL20" s="47"/>
      <c r="AM20" s="33"/>
      <c r="AN20" s="128"/>
      <c r="AO20" s="129"/>
      <c r="AP20" s="130"/>
      <c r="AQ20" s="124"/>
      <c r="AR20" s="111"/>
      <c r="AS20" s="111"/>
    </row>
    <row r="21" spans="1:45" s="52" customFormat="1" ht="15" customHeight="1">
      <c r="A21" s="35" t="s">
        <v>67</v>
      </c>
      <c r="B21" s="46">
        <v>26</v>
      </c>
      <c r="C21" s="115">
        <v>220</v>
      </c>
      <c r="D21" s="115">
        <f>C21/2.2046</f>
        <v>99.79134536877437</v>
      </c>
      <c r="E21" s="68">
        <v>0.916</v>
      </c>
      <c r="F21" s="84"/>
      <c r="G21" s="67" t="s">
        <v>31</v>
      </c>
      <c r="H21" s="14">
        <v>220</v>
      </c>
      <c r="I21" s="16">
        <v>625</v>
      </c>
      <c r="J21" s="46"/>
      <c r="K21" s="47">
        <f>IF(J21&gt;0,0,I21)</f>
        <v>625</v>
      </c>
      <c r="L21" s="16">
        <v>675</v>
      </c>
      <c r="M21" s="46"/>
      <c r="N21" s="47">
        <f>IF(M21&gt;0,0,L21)</f>
        <v>675</v>
      </c>
      <c r="O21" s="16">
        <v>700</v>
      </c>
      <c r="P21" s="46" t="s">
        <v>51</v>
      </c>
      <c r="Q21" s="47">
        <f>IF(P21&gt;0,0,O21)</f>
        <v>0</v>
      </c>
      <c r="R21" s="33">
        <f>IF(COUNT(J21,M21)&gt;2,"out",MAX(K21,N21,Q21))</f>
        <v>675</v>
      </c>
      <c r="S21" s="45">
        <v>480</v>
      </c>
      <c r="T21" s="46"/>
      <c r="U21" s="47">
        <f>IF(T21&gt;0,0,S21)</f>
        <v>480</v>
      </c>
      <c r="V21" s="16">
        <v>500</v>
      </c>
      <c r="W21" s="46" t="s">
        <v>51</v>
      </c>
      <c r="X21" s="47">
        <f>IF(W21&gt;0,0,V21)</f>
        <v>0</v>
      </c>
      <c r="Y21" s="16">
        <v>515</v>
      </c>
      <c r="Z21" s="46" t="s">
        <v>51</v>
      </c>
      <c r="AA21" s="47">
        <f>IF(Z21&gt;0,0,Y21)</f>
        <v>0</v>
      </c>
      <c r="AB21" s="33">
        <f>MAX(U21,X21,AA21)</f>
        <v>480</v>
      </c>
      <c r="AC21" s="126">
        <f>R21+AB21</f>
        <v>1155</v>
      </c>
      <c r="AD21" s="16">
        <v>525</v>
      </c>
      <c r="AE21" s="46"/>
      <c r="AF21" s="47">
        <v>525</v>
      </c>
      <c r="AG21" s="16">
        <v>565</v>
      </c>
      <c r="AH21" s="46" t="s">
        <v>51</v>
      </c>
      <c r="AI21" s="47">
        <f>IF(AH21&gt;0,0,AG21)</f>
        <v>0</v>
      </c>
      <c r="AJ21" s="16">
        <v>585</v>
      </c>
      <c r="AK21" s="46" t="s">
        <v>51</v>
      </c>
      <c r="AL21" s="47">
        <f>IF(AK21&gt;0,0,AJ21)</f>
        <v>0</v>
      </c>
      <c r="AM21" s="33">
        <f>MAX(AF21,AI21,AL21)</f>
        <v>525</v>
      </c>
      <c r="AN21" s="128">
        <f>(AM21+AB21+R21)</f>
        <v>1680</v>
      </c>
      <c r="AO21" s="129">
        <f>(AN21*E21)</f>
        <v>1538.88</v>
      </c>
      <c r="AP21" s="130">
        <f>IF(F21&gt;0,AO21*F21,AN21*E21)</f>
        <v>1538.88</v>
      </c>
      <c r="AQ21" s="124">
        <f>(AN21/2.2046)</f>
        <v>762.0430009979134</v>
      </c>
      <c r="AR21" s="111">
        <v>1</v>
      </c>
      <c r="AS21" s="111"/>
    </row>
    <row r="22" spans="1:45" s="52" customFormat="1" ht="15" customHeight="1">
      <c r="A22" s="145" t="s">
        <v>117</v>
      </c>
      <c r="B22" s="46"/>
      <c r="C22" s="115"/>
      <c r="D22" s="115"/>
      <c r="E22" s="68"/>
      <c r="F22" s="84"/>
      <c r="G22" s="67"/>
      <c r="H22" s="14"/>
      <c r="I22" s="149"/>
      <c r="J22" s="46"/>
      <c r="K22" s="47"/>
      <c r="L22" s="16"/>
      <c r="M22" s="46"/>
      <c r="N22" s="47"/>
      <c r="O22" s="16"/>
      <c r="P22" s="46"/>
      <c r="Q22" s="47"/>
      <c r="R22" s="33"/>
      <c r="S22" s="45"/>
      <c r="T22" s="46"/>
      <c r="U22" s="47"/>
      <c r="V22" s="16"/>
      <c r="W22" s="46"/>
      <c r="X22" s="47"/>
      <c r="Y22" s="16"/>
      <c r="Z22" s="46"/>
      <c r="AA22" s="47"/>
      <c r="AB22" s="33"/>
      <c r="AC22" s="126"/>
      <c r="AD22" s="16"/>
      <c r="AE22" s="46"/>
      <c r="AF22" s="47"/>
      <c r="AG22" s="16"/>
      <c r="AH22" s="46"/>
      <c r="AI22" s="47"/>
      <c r="AJ22" s="16"/>
      <c r="AK22" s="46"/>
      <c r="AL22" s="47"/>
      <c r="AM22" s="33"/>
      <c r="AN22" s="128"/>
      <c r="AO22" s="129"/>
      <c r="AP22" s="130"/>
      <c r="AQ22" s="124"/>
      <c r="AR22" s="111"/>
      <c r="AS22" s="111"/>
    </row>
    <row r="23" spans="1:45" s="52" customFormat="1" ht="15" customHeight="1">
      <c r="A23" s="35" t="s">
        <v>89</v>
      </c>
      <c r="B23" s="46">
        <v>31</v>
      </c>
      <c r="C23" s="115">
        <v>238.35</v>
      </c>
      <c r="D23" s="115">
        <f>C23/2.2046</f>
        <v>108.11485076657897</v>
      </c>
      <c r="E23" s="68">
        <v>0.89</v>
      </c>
      <c r="F23" s="84"/>
      <c r="G23" s="67" t="s">
        <v>31</v>
      </c>
      <c r="H23" s="14">
        <v>242</v>
      </c>
      <c r="I23" s="45">
        <v>550</v>
      </c>
      <c r="J23" s="46"/>
      <c r="K23" s="47">
        <f>IF(J23&gt;0,0,I23)</f>
        <v>550</v>
      </c>
      <c r="L23" s="16">
        <v>600</v>
      </c>
      <c r="M23" s="46"/>
      <c r="N23" s="47">
        <f>IF(M23&gt;0,0,L23)</f>
        <v>600</v>
      </c>
      <c r="O23" s="16">
        <v>620</v>
      </c>
      <c r="P23" s="46" t="s">
        <v>51</v>
      </c>
      <c r="Q23" s="47">
        <f>IF(P23&gt;0,0,O23)</f>
        <v>0</v>
      </c>
      <c r="R23" s="33">
        <f>IF(COUNT(J23,M23)&gt;2,"out",MAX(K23,N23,Q23))</f>
        <v>600</v>
      </c>
      <c r="S23" s="45">
        <v>350</v>
      </c>
      <c r="T23" s="46"/>
      <c r="U23" s="47">
        <f>IF(T23&gt;0,0,S23)</f>
        <v>350</v>
      </c>
      <c r="V23" s="16">
        <v>375</v>
      </c>
      <c r="W23" s="46" t="s">
        <v>51</v>
      </c>
      <c r="X23" s="47">
        <f>IF(W23&gt;0,0,V23)</f>
        <v>0</v>
      </c>
      <c r="Y23" s="16">
        <v>375</v>
      </c>
      <c r="Z23" s="46" t="s">
        <v>51</v>
      </c>
      <c r="AA23" s="47">
        <f>IF(Z23&gt;0,0,Y23)</f>
        <v>0</v>
      </c>
      <c r="AB23" s="33">
        <f>MAX(U23,X23,AA23)</f>
        <v>350</v>
      </c>
      <c r="AC23" s="126">
        <f>R23+AB23</f>
        <v>950</v>
      </c>
      <c r="AD23" s="16">
        <v>500</v>
      </c>
      <c r="AE23" s="46"/>
      <c r="AF23" s="47">
        <f>IF(AE23&gt;0,0,AD23)</f>
        <v>500</v>
      </c>
      <c r="AG23" s="16">
        <v>540</v>
      </c>
      <c r="AH23" s="46"/>
      <c r="AI23" s="47">
        <f>IF(AH23&gt;0,0,AG23)</f>
        <v>540</v>
      </c>
      <c r="AJ23" s="16">
        <v>560</v>
      </c>
      <c r="AK23" s="46" t="s">
        <v>51</v>
      </c>
      <c r="AL23" s="47">
        <f>IF(AK23&gt;0,0,AJ23)</f>
        <v>0</v>
      </c>
      <c r="AM23" s="33">
        <f>MAX(AF23,AI23,AL23)</f>
        <v>540</v>
      </c>
      <c r="AN23" s="128">
        <f>(AM23+AB23+R23)</f>
        <v>1490</v>
      </c>
      <c r="AO23" s="129">
        <f>(AN23*E23)</f>
        <v>1326.1</v>
      </c>
      <c r="AP23" s="130">
        <f>IF(F23&gt;0,AO23*F23,AN23*E23)</f>
        <v>1326.1</v>
      </c>
      <c r="AQ23" s="124">
        <f>(AN23/2.2046)</f>
        <v>675.8595663612447</v>
      </c>
      <c r="AR23" s="111"/>
      <c r="AS23" s="111"/>
    </row>
    <row r="24" spans="1:45" s="52" customFormat="1" ht="15" customHeight="1">
      <c r="A24" s="39" t="s">
        <v>88</v>
      </c>
      <c r="B24" s="46">
        <v>28</v>
      </c>
      <c r="C24" s="115">
        <v>242</v>
      </c>
      <c r="D24" s="115">
        <f>C24/2.2046</f>
        <v>109.77047990565181</v>
      </c>
      <c r="E24" s="68">
        <v>0.885</v>
      </c>
      <c r="F24" s="84"/>
      <c r="G24" s="67" t="s">
        <v>31</v>
      </c>
      <c r="H24" s="14">
        <v>242</v>
      </c>
      <c r="I24" s="45">
        <v>550</v>
      </c>
      <c r="J24" s="46"/>
      <c r="K24" s="47">
        <f>IF(J24&gt;0,0,I24)</f>
        <v>550</v>
      </c>
      <c r="L24" s="16">
        <v>605</v>
      </c>
      <c r="M24" s="46"/>
      <c r="N24" s="47">
        <f>IF(M24&gt;0,0,L24)</f>
        <v>605</v>
      </c>
      <c r="O24" s="16">
        <v>625</v>
      </c>
      <c r="P24" s="46"/>
      <c r="Q24" s="47">
        <f>IF(P24&gt;0,0,O24)</f>
        <v>625</v>
      </c>
      <c r="R24" s="33">
        <f>IF(COUNT(J24,M24)&gt;2,"out",MAX(K24,N24,Q24))</f>
        <v>625</v>
      </c>
      <c r="S24" s="45">
        <v>375</v>
      </c>
      <c r="T24" s="46"/>
      <c r="U24" s="47">
        <f>IF(T24&gt;0,0,S24)</f>
        <v>375</v>
      </c>
      <c r="V24" s="16">
        <v>395</v>
      </c>
      <c r="W24" s="46" t="s">
        <v>51</v>
      </c>
      <c r="X24" s="47">
        <f>IF(W24&gt;0,0,V24)</f>
        <v>0</v>
      </c>
      <c r="Y24" s="16">
        <v>395</v>
      </c>
      <c r="Z24" s="46" t="s">
        <v>51</v>
      </c>
      <c r="AA24" s="47">
        <f>IF(Z24&gt;0,0,Y24)</f>
        <v>0</v>
      </c>
      <c r="AB24" s="33">
        <f>MAX(U24,X24,AA24)</f>
        <v>375</v>
      </c>
      <c r="AC24" s="126">
        <f>R24+AB24</f>
        <v>1000</v>
      </c>
      <c r="AD24" s="16">
        <v>500</v>
      </c>
      <c r="AE24" s="46"/>
      <c r="AF24" s="47">
        <f>IF(AE24&gt;0,0,AD24)</f>
        <v>500</v>
      </c>
      <c r="AG24" s="16">
        <v>565</v>
      </c>
      <c r="AH24" s="46" t="s">
        <v>51</v>
      </c>
      <c r="AI24" s="47">
        <f>IF(AH24&gt;0,0,AG24)</f>
        <v>0</v>
      </c>
      <c r="AJ24" s="16">
        <v>565</v>
      </c>
      <c r="AK24" s="46" t="s">
        <v>51</v>
      </c>
      <c r="AL24" s="47">
        <f>IF(AK24&gt;0,0,AJ24)</f>
        <v>0</v>
      </c>
      <c r="AM24" s="33">
        <f>MAX(AF24,AI24,AL24)</f>
        <v>500</v>
      </c>
      <c r="AN24" s="128">
        <f>(AM24+AB24+R24)</f>
        <v>1500</v>
      </c>
      <c r="AO24" s="129">
        <f>(AN24*E24)</f>
        <v>1327.5</v>
      </c>
      <c r="AP24" s="130">
        <f>IF(F24&gt;0,AO24*F24,AN24*E24)</f>
        <v>1327.5</v>
      </c>
      <c r="AQ24" s="124">
        <f>(AN24/2.2046)</f>
        <v>680.3955366052799</v>
      </c>
      <c r="AR24" s="111">
        <v>3</v>
      </c>
      <c r="AS24" s="111"/>
    </row>
    <row r="25" spans="1:45" s="52" customFormat="1" ht="12.75">
      <c r="A25" s="39" t="s">
        <v>78</v>
      </c>
      <c r="B25" s="46">
        <v>26</v>
      </c>
      <c r="C25" s="115">
        <v>241.75</v>
      </c>
      <c r="D25" s="115">
        <f>C25/2.2046</f>
        <v>109.65708064955093</v>
      </c>
      <c r="E25" s="68">
        <v>0.886</v>
      </c>
      <c r="F25" s="84"/>
      <c r="G25" s="67" t="s">
        <v>31</v>
      </c>
      <c r="H25" s="14">
        <v>242</v>
      </c>
      <c r="I25" s="45">
        <v>750</v>
      </c>
      <c r="J25" s="46"/>
      <c r="K25" s="47">
        <f>IF(J25&gt;0,0,I25)</f>
        <v>750</v>
      </c>
      <c r="L25" s="16">
        <v>800</v>
      </c>
      <c r="M25" s="46"/>
      <c r="N25" s="47">
        <f>IF(M25&gt;0,0,L25)</f>
        <v>800</v>
      </c>
      <c r="O25" s="16">
        <v>825</v>
      </c>
      <c r="P25" s="46"/>
      <c r="Q25" s="47">
        <f>IF(P25&gt;0,0,O25)</f>
        <v>825</v>
      </c>
      <c r="R25" s="33">
        <f>IF(COUNT(J25,M25)&gt;2,"out",MAX(K25,N25,Q25))</f>
        <v>825</v>
      </c>
      <c r="S25" s="45">
        <v>585</v>
      </c>
      <c r="T25" s="46"/>
      <c r="U25" s="47">
        <f>IF(T25&gt;0,0,S25)</f>
        <v>585</v>
      </c>
      <c r="V25" s="16">
        <v>615</v>
      </c>
      <c r="W25" s="46"/>
      <c r="X25" s="47">
        <f>IF(W25&gt;0,0,V25)</f>
        <v>615</v>
      </c>
      <c r="Y25" s="16">
        <v>640</v>
      </c>
      <c r="Z25" s="46"/>
      <c r="AA25" s="47">
        <f>IF(Z25&gt;0,0,Y25)</f>
        <v>640</v>
      </c>
      <c r="AB25" s="33">
        <f>MAX(U25,X25,AA25)</f>
        <v>640</v>
      </c>
      <c r="AC25" s="126">
        <f>R25+AB25</f>
        <v>1465</v>
      </c>
      <c r="AD25" s="16">
        <v>315</v>
      </c>
      <c r="AE25" s="46"/>
      <c r="AF25" s="47">
        <f>IF(AE25&gt;0,0,AD25)</f>
        <v>315</v>
      </c>
      <c r="AG25" s="16">
        <v>400</v>
      </c>
      <c r="AH25" s="46"/>
      <c r="AI25" s="47">
        <f>IF(AH25&gt;0,0,AG25)</f>
        <v>400</v>
      </c>
      <c r="AJ25" s="16">
        <v>510</v>
      </c>
      <c r="AK25" s="46"/>
      <c r="AL25" s="47">
        <f>IF(AK25&gt;0,0,AJ25)</f>
        <v>510</v>
      </c>
      <c r="AM25" s="33">
        <f>MAX(AF25,AI25,AL25)</f>
        <v>510</v>
      </c>
      <c r="AN25" s="128">
        <f>(AM25+AB25+R25)</f>
        <v>1975</v>
      </c>
      <c r="AO25" s="129">
        <f>(AN25*E25)</f>
        <v>1749.85</v>
      </c>
      <c r="AP25" s="130">
        <f>IF(F25&gt;0,AO25*F25,AN25*E25)</f>
        <v>1749.85</v>
      </c>
      <c r="AQ25" s="124">
        <f>(AN25/2.2046)</f>
        <v>895.8541231969518</v>
      </c>
      <c r="AR25" s="111">
        <v>1</v>
      </c>
      <c r="AS25" s="111"/>
    </row>
    <row r="26" spans="1:45" s="52" customFormat="1" ht="15" customHeight="1">
      <c r="A26" s="39" t="s">
        <v>68</v>
      </c>
      <c r="B26" s="46">
        <v>30</v>
      </c>
      <c r="C26" s="115">
        <v>236.5</v>
      </c>
      <c r="D26" s="115">
        <f>C26/2.2046</f>
        <v>107.27569627143245</v>
      </c>
      <c r="E26" s="68">
        <v>0.892</v>
      </c>
      <c r="F26" s="84"/>
      <c r="G26" s="67" t="s">
        <v>31</v>
      </c>
      <c r="H26" s="14">
        <v>242</v>
      </c>
      <c r="I26" s="45">
        <v>615</v>
      </c>
      <c r="J26" s="46"/>
      <c r="K26" s="47">
        <f>IF(J26&gt;0,0,I26)</f>
        <v>615</v>
      </c>
      <c r="L26" s="16">
        <v>655</v>
      </c>
      <c r="M26" s="46"/>
      <c r="N26" s="47">
        <f>IF(M26&gt;0,0,L26)</f>
        <v>655</v>
      </c>
      <c r="O26" s="16">
        <v>680</v>
      </c>
      <c r="P26" s="46" t="s">
        <v>51</v>
      </c>
      <c r="Q26" s="47">
        <f>IF(P26&gt;0,0,O26)</f>
        <v>0</v>
      </c>
      <c r="R26" s="33">
        <f>IF(COUNT(J26,M26)&gt;2,"out",MAX(K26,N26,Q26))</f>
        <v>655</v>
      </c>
      <c r="S26" s="45">
        <v>450</v>
      </c>
      <c r="T26" s="46"/>
      <c r="U26" s="47">
        <f>IF(T26&gt;0,0,S26)</f>
        <v>450</v>
      </c>
      <c r="V26" s="16">
        <v>480</v>
      </c>
      <c r="W26" s="46" t="s">
        <v>51</v>
      </c>
      <c r="X26" s="47">
        <f>IF(W26&gt;0,0,V26)</f>
        <v>0</v>
      </c>
      <c r="Y26" s="16">
        <v>480</v>
      </c>
      <c r="Z26" s="46" t="s">
        <v>51</v>
      </c>
      <c r="AA26" s="47">
        <f>IF(Z26&gt;0,0,Y26)</f>
        <v>0</v>
      </c>
      <c r="AB26" s="33">
        <f>MAX(U26,X26,AA26)</f>
        <v>450</v>
      </c>
      <c r="AC26" s="126">
        <f>R26+AB26</f>
        <v>1105</v>
      </c>
      <c r="AD26" s="16">
        <v>550</v>
      </c>
      <c r="AE26" s="46" t="s">
        <v>51</v>
      </c>
      <c r="AF26" s="47">
        <f>IF(AE26&gt;0,0,AD26)</f>
        <v>0</v>
      </c>
      <c r="AG26" s="16">
        <v>550</v>
      </c>
      <c r="AH26" s="46" t="s">
        <v>51</v>
      </c>
      <c r="AI26" s="47">
        <f>IF(AH26&gt;0,0,AG26)</f>
        <v>0</v>
      </c>
      <c r="AJ26" s="16">
        <v>595</v>
      </c>
      <c r="AK26" s="46" t="s">
        <v>51</v>
      </c>
      <c r="AL26" s="47">
        <f>IF(AK26&gt;0,0,AJ26)</f>
        <v>0</v>
      </c>
      <c r="AM26" s="33">
        <f>MAX(AF26,AI26,AL26)</f>
        <v>0</v>
      </c>
      <c r="AN26" s="128">
        <f>(AM26+AB26+R26)</f>
        <v>1105</v>
      </c>
      <c r="AO26" s="129">
        <f>(AN26*E26)</f>
        <v>985.66</v>
      </c>
      <c r="AP26" s="130">
        <f>IF(F26&gt;0,AO26*F26,AN26*E26)</f>
        <v>985.66</v>
      </c>
      <c r="AQ26" s="124">
        <f>(AN26/2.2046)</f>
        <v>501.22471196588947</v>
      </c>
      <c r="AR26" s="111"/>
      <c r="AS26" s="111" t="s">
        <v>131</v>
      </c>
    </row>
    <row r="27" spans="1:45" s="52" customFormat="1" ht="15" customHeight="1">
      <c r="A27" s="35" t="s">
        <v>82</v>
      </c>
      <c r="B27" s="46">
        <v>27</v>
      </c>
      <c r="C27" s="115">
        <v>237.75</v>
      </c>
      <c r="D27" s="115">
        <f>C27/2.2046</f>
        <v>107.84269255193685</v>
      </c>
      <c r="E27" s="65">
        <v>0.89</v>
      </c>
      <c r="F27" s="84"/>
      <c r="G27" s="67" t="s">
        <v>31</v>
      </c>
      <c r="H27" s="14">
        <v>242</v>
      </c>
      <c r="I27" s="45">
        <v>600</v>
      </c>
      <c r="J27" s="46"/>
      <c r="K27" s="47">
        <f>IF(J27&gt;0,0,I27)</f>
        <v>600</v>
      </c>
      <c r="L27" s="16">
        <v>650</v>
      </c>
      <c r="M27" s="46"/>
      <c r="N27" s="47">
        <f>IF(M27&gt;0,0,L27)</f>
        <v>650</v>
      </c>
      <c r="O27" s="16">
        <v>700</v>
      </c>
      <c r="P27" s="46"/>
      <c r="Q27" s="47">
        <f>IF(P27&gt;0,0,O27)</f>
        <v>700</v>
      </c>
      <c r="R27" s="33">
        <f>IF(COUNT(J27,M27)&gt;2,"out",MAX(K27,N27,Q27))</f>
        <v>700</v>
      </c>
      <c r="S27" s="45">
        <v>550</v>
      </c>
      <c r="T27" s="46"/>
      <c r="U27" s="47">
        <f>IF(T27&gt;0,0,S27)</f>
        <v>550</v>
      </c>
      <c r="V27" s="16">
        <v>585</v>
      </c>
      <c r="W27" s="46" t="s">
        <v>51</v>
      </c>
      <c r="X27" s="47">
        <f>IF(W27&gt;0,0,V27)</f>
        <v>0</v>
      </c>
      <c r="Y27" s="16">
        <v>585</v>
      </c>
      <c r="Z27" s="46" t="s">
        <v>51</v>
      </c>
      <c r="AA27" s="47">
        <f>IF(Z27&gt;0,0,Y27)</f>
        <v>0</v>
      </c>
      <c r="AB27" s="33">
        <f>MAX(U27,X27,AA27)</f>
        <v>550</v>
      </c>
      <c r="AC27" s="126">
        <f>R27+AB27</f>
        <v>1250</v>
      </c>
      <c r="AD27" s="16">
        <v>650</v>
      </c>
      <c r="AE27" s="46"/>
      <c r="AF27" s="47">
        <f>IF(AE27&gt;0,0,AD27)</f>
        <v>650</v>
      </c>
      <c r="AG27" s="16">
        <v>690</v>
      </c>
      <c r="AH27" s="46" t="s">
        <v>51</v>
      </c>
      <c r="AI27" s="47">
        <f>IF(AH27&gt;0,0,AG27)</f>
        <v>0</v>
      </c>
      <c r="AJ27" s="16">
        <v>690</v>
      </c>
      <c r="AK27" s="46"/>
      <c r="AL27" s="47">
        <f>IF(AK27&gt;0,0,AJ27)</f>
        <v>690</v>
      </c>
      <c r="AM27" s="33">
        <f>MAX(AF27,AI27,AL27)</f>
        <v>690</v>
      </c>
      <c r="AN27" s="128">
        <f>(AM27+AB27+R27)</f>
        <v>1940</v>
      </c>
      <c r="AO27" s="129">
        <f>(AN27*E27)</f>
        <v>1726.6000000000001</v>
      </c>
      <c r="AP27" s="130">
        <f>IF(F27&gt;0,AO27*F27,AN27*E27)</f>
        <v>1726.6000000000001</v>
      </c>
      <c r="AQ27" s="124">
        <f>(AN27/2.2046)</f>
        <v>879.9782273428286</v>
      </c>
      <c r="AR27" s="111">
        <v>2</v>
      </c>
      <c r="AS27" s="111"/>
    </row>
    <row r="28" spans="1:45" s="52" customFormat="1" ht="15" customHeight="1">
      <c r="A28" s="145" t="s">
        <v>118</v>
      </c>
      <c r="B28" s="46"/>
      <c r="C28" s="115"/>
      <c r="D28" s="115"/>
      <c r="E28" s="65"/>
      <c r="F28" s="84"/>
      <c r="G28" s="67"/>
      <c r="H28" s="14"/>
      <c r="I28" s="149"/>
      <c r="J28" s="46"/>
      <c r="K28" s="47"/>
      <c r="L28" s="16"/>
      <c r="M28" s="46"/>
      <c r="N28" s="47"/>
      <c r="O28" s="16"/>
      <c r="P28" s="46"/>
      <c r="Q28" s="47"/>
      <c r="R28" s="33"/>
      <c r="S28" s="45"/>
      <c r="T28" s="46"/>
      <c r="U28" s="47"/>
      <c r="V28" s="16"/>
      <c r="W28" s="46"/>
      <c r="X28" s="47"/>
      <c r="Y28" s="16"/>
      <c r="Z28" s="46"/>
      <c r="AA28" s="47"/>
      <c r="AB28" s="33"/>
      <c r="AC28" s="126"/>
      <c r="AD28" s="16"/>
      <c r="AE28" s="46"/>
      <c r="AF28" s="47"/>
      <c r="AG28" s="16"/>
      <c r="AH28" s="46"/>
      <c r="AI28" s="47"/>
      <c r="AJ28" s="16"/>
      <c r="AK28" s="46"/>
      <c r="AL28" s="47"/>
      <c r="AM28" s="33"/>
      <c r="AN28" s="128"/>
      <c r="AO28" s="129"/>
      <c r="AP28" s="130"/>
      <c r="AQ28" s="124"/>
      <c r="AR28" s="111"/>
      <c r="AS28" s="111"/>
    </row>
    <row r="29" spans="1:45" s="52" customFormat="1" ht="12.75">
      <c r="A29" s="35" t="s">
        <v>72</v>
      </c>
      <c r="B29" s="46">
        <v>26</v>
      </c>
      <c r="C29" s="115">
        <v>272.15</v>
      </c>
      <c r="D29" s="115">
        <f>C29/2.2046</f>
        <v>123.44643019141793</v>
      </c>
      <c r="E29" s="68">
        <v>0.86</v>
      </c>
      <c r="F29" s="84"/>
      <c r="G29" s="67" t="s">
        <v>31</v>
      </c>
      <c r="H29" s="14">
        <v>275</v>
      </c>
      <c r="I29" s="16">
        <v>615</v>
      </c>
      <c r="J29" s="46"/>
      <c r="K29" s="47">
        <f>IF(J29&gt;0,0,I29)</f>
        <v>615</v>
      </c>
      <c r="L29" s="16">
        <v>645</v>
      </c>
      <c r="M29" s="46"/>
      <c r="N29" s="47">
        <f>IF(M29&gt;0,0,L29)</f>
        <v>645</v>
      </c>
      <c r="O29" s="16">
        <v>700</v>
      </c>
      <c r="P29" s="46" t="s">
        <v>51</v>
      </c>
      <c r="Q29" s="47">
        <f>IF(P29&gt;0,0,O29)</f>
        <v>0</v>
      </c>
      <c r="R29" s="33">
        <f>IF(COUNT(J29,M29)&gt;2,"out",MAX(K29,N29,Q29))</f>
        <v>645</v>
      </c>
      <c r="S29" s="45">
        <v>500</v>
      </c>
      <c r="T29" s="46" t="s">
        <v>51</v>
      </c>
      <c r="U29" s="47">
        <f>IF(T29&gt;0,0,S29)</f>
        <v>0</v>
      </c>
      <c r="V29" s="16">
        <v>500</v>
      </c>
      <c r="W29" s="46" t="s">
        <v>51</v>
      </c>
      <c r="X29" s="47">
        <f>IF(W29&gt;0,0,V29)</f>
        <v>0</v>
      </c>
      <c r="Y29" s="16">
        <v>500</v>
      </c>
      <c r="Z29" s="46" t="s">
        <v>51</v>
      </c>
      <c r="AA29" s="47">
        <f>IF(Z29&gt;0,0,Y29)</f>
        <v>0</v>
      </c>
      <c r="AB29" s="33">
        <f>MAX(U29,X29,AA29)</f>
        <v>0</v>
      </c>
      <c r="AC29" s="126">
        <f>R29+AB29</f>
        <v>645</v>
      </c>
      <c r="AD29" s="16">
        <v>540</v>
      </c>
      <c r="AE29" s="46"/>
      <c r="AF29" s="47">
        <f>IF(AE29&gt;0,0,AD29)</f>
        <v>540</v>
      </c>
      <c r="AG29" s="16">
        <v>520</v>
      </c>
      <c r="AH29" s="46"/>
      <c r="AI29" s="47">
        <f>IF(AH29&gt;0,0,AG29)</f>
        <v>520</v>
      </c>
      <c r="AJ29" s="16" t="s">
        <v>103</v>
      </c>
      <c r="AK29" s="46"/>
      <c r="AL29" s="47" t="str">
        <f>IF(AK29&gt;0,0,AJ29)</f>
        <v>pass</v>
      </c>
      <c r="AM29" s="33">
        <f>MAX(AF29,AI29,AL29)</f>
        <v>540</v>
      </c>
      <c r="AN29" s="128">
        <f>(AM29+AB29+R29)</f>
        <v>1185</v>
      </c>
      <c r="AO29" s="129">
        <f>(AN29*E29)</f>
        <v>1019.1</v>
      </c>
      <c r="AP29" s="130">
        <f>IF(F29&gt;0,AO29*F29,AN29*E29)</f>
        <v>1019.1</v>
      </c>
      <c r="AQ29" s="124">
        <f>(AN29/2.2046)</f>
        <v>537.512473918171</v>
      </c>
      <c r="AR29" s="111"/>
      <c r="AS29" s="111" t="s">
        <v>131</v>
      </c>
    </row>
    <row r="30" spans="1:45" s="52" customFormat="1" ht="15" customHeight="1">
      <c r="A30" s="35" t="s">
        <v>66</v>
      </c>
      <c r="B30" s="46">
        <v>24</v>
      </c>
      <c r="C30" s="115">
        <v>270.75</v>
      </c>
      <c r="D30" s="115">
        <f>C30/2.2046</f>
        <v>122.81139435725301</v>
      </c>
      <c r="E30" s="68">
        <v>0.86</v>
      </c>
      <c r="F30" s="84"/>
      <c r="G30" s="67" t="s">
        <v>31</v>
      </c>
      <c r="H30" s="14">
        <v>275</v>
      </c>
      <c r="I30" s="45">
        <v>675</v>
      </c>
      <c r="J30" s="46" t="s">
        <v>51</v>
      </c>
      <c r="K30" s="47">
        <f>IF(J30&gt;0,0,I30)</f>
        <v>0</v>
      </c>
      <c r="L30" s="16">
        <v>675</v>
      </c>
      <c r="M30" s="46"/>
      <c r="N30" s="47">
        <f>IF(M30&gt;0,0,L30)</f>
        <v>675</v>
      </c>
      <c r="O30" s="16">
        <v>700</v>
      </c>
      <c r="P30" s="46" t="s">
        <v>51</v>
      </c>
      <c r="Q30" s="47">
        <f>IF(P30&gt;0,0,O30)</f>
        <v>0</v>
      </c>
      <c r="R30" s="33">
        <f>IF(COUNT(J30,M30)&gt;2,"out",MAX(K30,N30,Q30))</f>
        <v>675</v>
      </c>
      <c r="S30" s="45">
        <v>430</v>
      </c>
      <c r="T30" s="46" t="s">
        <v>51</v>
      </c>
      <c r="U30" s="47">
        <f>IF(T30&gt;0,0,S30)</f>
        <v>0</v>
      </c>
      <c r="V30" s="16">
        <v>450</v>
      </c>
      <c r="W30" s="46" t="s">
        <v>51</v>
      </c>
      <c r="X30" s="47">
        <f>IF(W30&gt;0,0,V30)</f>
        <v>0</v>
      </c>
      <c r="Y30" s="16">
        <v>470</v>
      </c>
      <c r="Z30" s="46"/>
      <c r="AA30" s="47">
        <f>IF(Z30&gt;0,0,Y30)</f>
        <v>470</v>
      </c>
      <c r="AB30" s="33">
        <f>MAX(U30,X30,AA30)</f>
        <v>470</v>
      </c>
      <c r="AC30" s="126">
        <f>R30+AB30</f>
        <v>1145</v>
      </c>
      <c r="AD30" s="16">
        <v>550</v>
      </c>
      <c r="AE30" s="46"/>
      <c r="AF30" s="47">
        <f>IF(AE30&gt;0,0,AD30)</f>
        <v>550</v>
      </c>
      <c r="AG30" s="16">
        <v>575</v>
      </c>
      <c r="AH30" s="46"/>
      <c r="AI30" s="47">
        <f>IF(AH30&gt;0,0,AG30)</f>
        <v>575</v>
      </c>
      <c r="AJ30" s="16">
        <v>600</v>
      </c>
      <c r="AK30" s="46"/>
      <c r="AL30" s="47">
        <f>IF(AK30&gt;0,0,AJ30)</f>
        <v>600</v>
      </c>
      <c r="AM30" s="33">
        <f>MAX(AF30,AI30,AL30)</f>
        <v>600</v>
      </c>
      <c r="AN30" s="128">
        <f>(AM30+AB30+R30)</f>
        <v>1745</v>
      </c>
      <c r="AO30" s="129">
        <f>(AN30*E30)</f>
        <v>1500.7</v>
      </c>
      <c r="AP30" s="130">
        <f>IF(F30&gt;0,AO30*F30,AN30*E30)</f>
        <v>1500.7</v>
      </c>
      <c r="AQ30" s="124">
        <f>(AN30/2.2046)</f>
        <v>791.5268075841423</v>
      </c>
      <c r="AR30" s="111">
        <v>2</v>
      </c>
      <c r="AS30" s="111"/>
    </row>
    <row r="31" spans="1:45" s="52" customFormat="1" ht="15" customHeight="1">
      <c r="A31" s="39" t="s">
        <v>58</v>
      </c>
      <c r="B31" s="46">
        <v>26</v>
      </c>
      <c r="C31" s="115">
        <v>274.5</v>
      </c>
      <c r="D31" s="115">
        <f>C31/2.2046</f>
        <v>124.51238319876622</v>
      </c>
      <c r="E31" s="68">
        <v>0.858</v>
      </c>
      <c r="F31" s="84"/>
      <c r="G31" s="67" t="s">
        <v>31</v>
      </c>
      <c r="H31" s="14">
        <v>275</v>
      </c>
      <c r="I31" s="45">
        <v>750</v>
      </c>
      <c r="J31" s="46"/>
      <c r="K31" s="47">
        <f>IF(J31&gt;0,0,I31)</f>
        <v>750</v>
      </c>
      <c r="L31" s="16">
        <v>815</v>
      </c>
      <c r="M31" s="46"/>
      <c r="N31" s="47">
        <f>IF(M31&gt;0,0,L31)</f>
        <v>815</v>
      </c>
      <c r="O31" s="16">
        <v>845</v>
      </c>
      <c r="P31" s="46"/>
      <c r="Q31" s="47">
        <f>IF(P31&gt;0,0,O31)</f>
        <v>845</v>
      </c>
      <c r="R31" s="33">
        <f>IF(COUNT(J31,M31)&gt;2,"out",MAX(K31,N31,Q31))</f>
        <v>845</v>
      </c>
      <c r="S31" s="45">
        <v>515</v>
      </c>
      <c r="T31" s="46"/>
      <c r="U31" s="47">
        <f>IF(T31&gt;0,0,S31)</f>
        <v>515</v>
      </c>
      <c r="V31" s="16">
        <v>535</v>
      </c>
      <c r="W31" s="46"/>
      <c r="X31" s="47">
        <f>IF(W31&gt;0,0,V31)</f>
        <v>535</v>
      </c>
      <c r="Y31" s="16">
        <v>550</v>
      </c>
      <c r="Z31" s="46" t="s">
        <v>51</v>
      </c>
      <c r="AA31" s="47">
        <f>IF(Z31&gt;0,0,Y31)</f>
        <v>0</v>
      </c>
      <c r="AB31" s="33">
        <f>MAX(U31,X31,AA31)</f>
        <v>535</v>
      </c>
      <c r="AC31" s="126">
        <f>R31+AB31</f>
        <v>1380</v>
      </c>
      <c r="AD31" s="16">
        <v>600</v>
      </c>
      <c r="AE31" s="46"/>
      <c r="AF31" s="47">
        <f>IF(AE31&gt;0,0,AD31)</f>
        <v>600</v>
      </c>
      <c r="AG31" s="16">
        <v>620</v>
      </c>
      <c r="AH31" s="46"/>
      <c r="AI31" s="47">
        <f>IF(AH31&gt;0,0,AG31)</f>
        <v>620</v>
      </c>
      <c r="AJ31" s="16">
        <v>635</v>
      </c>
      <c r="AK31" s="46" t="s">
        <v>51</v>
      </c>
      <c r="AL31" s="47">
        <f>IF(AK31&gt;0,0,AJ31)</f>
        <v>0</v>
      </c>
      <c r="AM31" s="33">
        <f>MAX(AF31,AI31,AL31)</f>
        <v>620</v>
      </c>
      <c r="AN31" s="128">
        <f>(AM31+AB31+R31)</f>
        <v>2000</v>
      </c>
      <c r="AO31" s="129">
        <f>(AN31*E31)</f>
        <v>1716</v>
      </c>
      <c r="AP31" s="130">
        <f>IF(F31&gt;0,AO31*F31,AN31*E31)</f>
        <v>1716</v>
      </c>
      <c r="AQ31" s="124">
        <f>(AN31/2.2046)</f>
        <v>907.1940488070397</v>
      </c>
      <c r="AR31" s="111">
        <v>1</v>
      </c>
      <c r="AS31" s="111"/>
    </row>
    <row r="32" spans="1:45" s="52" customFormat="1" ht="12.75">
      <c r="A32" s="35" t="s">
        <v>84</v>
      </c>
      <c r="B32" s="46">
        <v>38</v>
      </c>
      <c r="C32" s="115">
        <v>274.5</v>
      </c>
      <c r="D32" s="115">
        <f>C32/2.2046</f>
        <v>124.51238319876622</v>
      </c>
      <c r="E32" s="65">
        <v>0.858</v>
      </c>
      <c r="F32" s="84"/>
      <c r="G32" s="67" t="s">
        <v>31</v>
      </c>
      <c r="H32" s="14">
        <v>275</v>
      </c>
      <c r="I32" s="45">
        <v>855</v>
      </c>
      <c r="J32" s="46" t="s">
        <v>51</v>
      </c>
      <c r="K32" s="47">
        <f>IF(J32&gt;0,0,I32)</f>
        <v>0</v>
      </c>
      <c r="L32" s="16">
        <v>855</v>
      </c>
      <c r="M32" s="46" t="s">
        <v>51</v>
      </c>
      <c r="N32" s="47">
        <f>IF(M32&gt;0,0,L32)</f>
        <v>0</v>
      </c>
      <c r="O32" s="16">
        <v>855</v>
      </c>
      <c r="P32" s="46" t="s">
        <v>51</v>
      </c>
      <c r="Q32" s="47">
        <f>IF(P32&gt;0,0,O32)</f>
        <v>0</v>
      </c>
      <c r="R32" s="33">
        <f>IF(COUNT(J32,M32)&gt;2,"out",MAX(K32,N32,Q32))</f>
        <v>0</v>
      </c>
      <c r="S32" s="45">
        <v>585</v>
      </c>
      <c r="T32" s="46"/>
      <c r="U32" s="47">
        <f>IF(T32&gt;0,0,S32)</f>
        <v>585</v>
      </c>
      <c r="V32" s="16"/>
      <c r="W32" s="46"/>
      <c r="X32" s="47">
        <f>IF(W32&gt;0,0,V32)</f>
        <v>0</v>
      </c>
      <c r="Y32" s="16"/>
      <c r="Z32" s="46"/>
      <c r="AA32" s="47">
        <f>IF(Z32&gt;0,0,Y32)</f>
        <v>0</v>
      </c>
      <c r="AB32" s="33">
        <f>MAX(U32,X32,AA32)</f>
        <v>585</v>
      </c>
      <c r="AC32" s="126">
        <f>R32+AB32</f>
        <v>585</v>
      </c>
      <c r="AD32" s="16">
        <v>575</v>
      </c>
      <c r="AE32" s="46"/>
      <c r="AF32" s="47">
        <f>IF(AE32&gt;0,0,AD32)</f>
        <v>575</v>
      </c>
      <c r="AG32" s="16"/>
      <c r="AH32" s="46"/>
      <c r="AI32" s="47">
        <f>IF(AH32&gt;0,0,AG32)</f>
        <v>0</v>
      </c>
      <c r="AJ32" s="16"/>
      <c r="AK32" s="46"/>
      <c r="AL32" s="47">
        <f>IF(AK32&gt;0,0,AJ32)</f>
        <v>0</v>
      </c>
      <c r="AM32" s="33">
        <f>MAX(AF32,AI32,AL32)</f>
        <v>575</v>
      </c>
      <c r="AN32" s="128">
        <f>(AM32+AB32+R32)</f>
        <v>1160</v>
      </c>
      <c r="AO32" s="129">
        <f>(AN32*E32)</f>
        <v>995.28</v>
      </c>
      <c r="AP32" s="130">
        <f>IF(F32&gt;0,AO32*F32,AN32*E32)</f>
        <v>995.28</v>
      </c>
      <c r="AQ32" s="124">
        <f>(AN32/2.2046)</f>
        <v>526.172548308083</v>
      </c>
      <c r="AR32" s="111"/>
      <c r="AS32" s="111" t="s">
        <v>131</v>
      </c>
    </row>
    <row r="33" spans="1:45" s="165" customFormat="1" ht="12.75">
      <c r="A33" s="145" t="s">
        <v>119</v>
      </c>
      <c r="B33" s="150"/>
      <c r="C33" s="151"/>
      <c r="D33" s="151"/>
      <c r="E33" s="152"/>
      <c r="F33" s="153"/>
      <c r="G33" s="154"/>
      <c r="H33" s="155"/>
      <c r="I33" s="156"/>
      <c r="J33" s="150"/>
      <c r="K33" s="157"/>
      <c r="L33" s="158"/>
      <c r="M33" s="150"/>
      <c r="N33" s="157"/>
      <c r="O33" s="158"/>
      <c r="P33" s="150"/>
      <c r="Q33" s="157"/>
      <c r="R33" s="33"/>
      <c r="S33" s="159"/>
      <c r="T33" s="150"/>
      <c r="U33" s="157"/>
      <c r="V33" s="158"/>
      <c r="W33" s="150"/>
      <c r="X33" s="157"/>
      <c r="Y33" s="158"/>
      <c r="Z33" s="150"/>
      <c r="AA33" s="157"/>
      <c r="AB33" s="33"/>
      <c r="AC33" s="126"/>
      <c r="AD33" s="158"/>
      <c r="AE33" s="150"/>
      <c r="AF33" s="157"/>
      <c r="AG33" s="158"/>
      <c r="AH33" s="150"/>
      <c r="AI33" s="157"/>
      <c r="AJ33" s="158"/>
      <c r="AK33" s="150"/>
      <c r="AL33" s="157"/>
      <c r="AM33" s="33"/>
      <c r="AN33" s="160"/>
      <c r="AO33" s="161"/>
      <c r="AP33" s="162"/>
      <c r="AQ33" s="163"/>
      <c r="AR33" s="164"/>
      <c r="AS33" s="164"/>
    </row>
    <row r="34" spans="1:45" s="52" customFormat="1" ht="15" customHeight="1">
      <c r="A34" s="35" t="s">
        <v>91</v>
      </c>
      <c r="B34" s="46">
        <v>42</v>
      </c>
      <c r="C34" s="115">
        <v>306.5</v>
      </c>
      <c r="D34" s="115">
        <f>C34/2.2046</f>
        <v>139.02748797967885</v>
      </c>
      <c r="E34" s="65">
        <v>0.841</v>
      </c>
      <c r="F34" s="84"/>
      <c r="G34" s="67" t="s">
        <v>31</v>
      </c>
      <c r="H34" s="14">
        <v>308</v>
      </c>
      <c r="I34" s="16">
        <v>825</v>
      </c>
      <c r="J34" s="46"/>
      <c r="K34" s="47">
        <f>IF(J34&gt;0,0,I34)</f>
        <v>825</v>
      </c>
      <c r="L34" s="16">
        <v>880</v>
      </c>
      <c r="M34" s="46" t="s">
        <v>51</v>
      </c>
      <c r="N34" s="47">
        <f>IF(M34&gt;0,0,L34)</f>
        <v>0</v>
      </c>
      <c r="O34" s="16">
        <v>880</v>
      </c>
      <c r="P34" s="46"/>
      <c r="Q34" s="47">
        <f>IF(P34&gt;0,0,O34)</f>
        <v>880</v>
      </c>
      <c r="R34" s="33">
        <f>IF(COUNT(J34,M34)&gt;2,"out",MAX(K34,N34,Q34))</f>
        <v>880</v>
      </c>
      <c r="S34" s="45">
        <v>625</v>
      </c>
      <c r="T34" s="46" t="s">
        <v>51</v>
      </c>
      <c r="U34" s="47">
        <f>IF(T34&gt;0,0,S34)</f>
        <v>0</v>
      </c>
      <c r="V34" s="16">
        <v>675</v>
      </c>
      <c r="W34" s="46" t="s">
        <v>51</v>
      </c>
      <c r="X34" s="47">
        <f>IF(W34&gt;0,0,V34)</f>
        <v>0</v>
      </c>
      <c r="Y34" s="16">
        <v>675</v>
      </c>
      <c r="Z34" s="46" t="s">
        <v>51</v>
      </c>
      <c r="AA34" s="47">
        <f>IF(Z34&gt;0,0,Y34)</f>
        <v>0</v>
      </c>
      <c r="AB34" s="33">
        <f>MAX(U34,X34,AA34)</f>
        <v>0</v>
      </c>
      <c r="AC34" s="126">
        <f>R34+AB34</f>
        <v>880</v>
      </c>
      <c r="AD34" s="16">
        <v>700</v>
      </c>
      <c r="AE34" s="46"/>
      <c r="AF34" s="47">
        <f>IF(AE34&gt;0,0,AD34)</f>
        <v>700</v>
      </c>
      <c r="AG34" s="16" t="s">
        <v>103</v>
      </c>
      <c r="AH34" s="46"/>
      <c r="AI34" s="47" t="str">
        <f>IF(AH34&gt;0,0,AG34)</f>
        <v>pass</v>
      </c>
      <c r="AJ34" s="16" t="s">
        <v>103</v>
      </c>
      <c r="AK34" s="46"/>
      <c r="AL34" s="47" t="str">
        <f>IF(AK34&gt;0,0,AJ34)</f>
        <v>pass</v>
      </c>
      <c r="AM34" s="33">
        <f>MAX(AF34,AI34,AL34)</f>
        <v>700</v>
      </c>
      <c r="AN34" s="128">
        <f>(AM34+AB34+R34)</f>
        <v>1580</v>
      </c>
      <c r="AO34" s="129">
        <f>(AN34*E34)</f>
        <v>1328.78</v>
      </c>
      <c r="AP34" s="130">
        <f>IF(F34&gt;0,AO34*F34,AN34*E34)</f>
        <v>1328.78</v>
      </c>
      <c r="AQ34" s="124">
        <f>(AN34/2.2046)</f>
        <v>716.6832985575614</v>
      </c>
      <c r="AR34" s="111"/>
      <c r="AS34" s="111" t="s">
        <v>131</v>
      </c>
    </row>
    <row r="35" spans="1:45" s="52" customFormat="1" ht="15" customHeight="1">
      <c r="A35" s="145" t="s">
        <v>120</v>
      </c>
      <c r="B35" s="46"/>
      <c r="C35" s="115"/>
      <c r="D35" s="115"/>
      <c r="E35" s="65"/>
      <c r="F35" s="84"/>
      <c r="G35" s="67"/>
      <c r="H35" s="14"/>
      <c r="I35" s="149"/>
      <c r="J35" s="46"/>
      <c r="K35" s="47"/>
      <c r="L35" s="16"/>
      <c r="M35" s="46"/>
      <c r="N35" s="47"/>
      <c r="O35" s="16"/>
      <c r="P35" s="46"/>
      <c r="Q35" s="47"/>
      <c r="R35" s="33"/>
      <c r="S35" s="45"/>
      <c r="T35" s="46"/>
      <c r="U35" s="47"/>
      <c r="V35" s="16"/>
      <c r="W35" s="46"/>
      <c r="X35" s="47"/>
      <c r="Y35" s="16"/>
      <c r="Z35" s="46"/>
      <c r="AA35" s="47"/>
      <c r="AB35" s="33"/>
      <c r="AC35" s="126"/>
      <c r="AD35" s="16"/>
      <c r="AE35" s="46"/>
      <c r="AF35" s="47"/>
      <c r="AG35" s="16"/>
      <c r="AH35" s="46"/>
      <c r="AI35" s="47"/>
      <c r="AJ35" s="16"/>
      <c r="AK35" s="46"/>
      <c r="AL35" s="47"/>
      <c r="AM35" s="33"/>
      <c r="AN35" s="128"/>
      <c r="AO35" s="129"/>
      <c r="AP35" s="130"/>
      <c r="AQ35" s="124"/>
      <c r="AR35" s="111"/>
      <c r="AS35" s="111"/>
    </row>
    <row r="36" spans="1:45" s="52" customFormat="1" ht="12.75">
      <c r="A36" s="39" t="s">
        <v>85</v>
      </c>
      <c r="B36" s="46">
        <v>29</v>
      </c>
      <c r="C36" s="115">
        <v>425</v>
      </c>
      <c r="D36" s="115">
        <f>C36/2.2046</f>
        <v>192.77873537149594</v>
      </c>
      <c r="E36" s="68">
        <v>0.807</v>
      </c>
      <c r="F36" s="84"/>
      <c r="G36" s="67" t="s">
        <v>31</v>
      </c>
      <c r="H36" s="14" t="s">
        <v>62</v>
      </c>
      <c r="I36" s="45">
        <v>970</v>
      </c>
      <c r="J36" s="46"/>
      <c r="K36" s="47">
        <f>IF(J36&gt;0,0,I36)</f>
        <v>970</v>
      </c>
      <c r="L36" s="16">
        <v>1040</v>
      </c>
      <c r="M36" s="46" t="s">
        <v>51</v>
      </c>
      <c r="N36" s="47">
        <f>IF(M36&gt;0,0,L36)</f>
        <v>0</v>
      </c>
      <c r="O36" s="16"/>
      <c r="P36" s="46"/>
      <c r="Q36" s="47">
        <f>IF(P36&gt;0,0,O36)</f>
        <v>0</v>
      </c>
      <c r="R36" s="33">
        <f>IF(COUNT(J36,M36)&gt;2,"out",MAX(K36,N36,Q36))</f>
        <v>970</v>
      </c>
      <c r="S36" s="45"/>
      <c r="T36" s="46"/>
      <c r="U36" s="47">
        <f>IF(T36&gt;0,0,S36)</f>
        <v>0</v>
      </c>
      <c r="V36" s="16"/>
      <c r="W36" s="46"/>
      <c r="X36" s="47">
        <f>IF(W36&gt;0,0,V36)</f>
        <v>0</v>
      </c>
      <c r="Y36" s="16"/>
      <c r="Z36" s="46"/>
      <c r="AA36" s="47">
        <f>IF(Z36&gt;0,0,Y36)</f>
        <v>0</v>
      </c>
      <c r="AB36" s="33">
        <f>MAX(U36,X36,AA36)</f>
        <v>0</v>
      </c>
      <c r="AC36" s="126">
        <f>R36+AB36</f>
        <v>970</v>
      </c>
      <c r="AD36" s="16"/>
      <c r="AE36" s="46"/>
      <c r="AF36" s="47">
        <f>IF(AE36&gt;0,0,AD36)</f>
        <v>0</v>
      </c>
      <c r="AG36" s="16"/>
      <c r="AH36" s="46"/>
      <c r="AI36" s="47">
        <f>IF(AH36&gt;0,0,AG36)</f>
        <v>0</v>
      </c>
      <c r="AJ36" s="16"/>
      <c r="AK36" s="46"/>
      <c r="AL36" s="47">
        <f>IF(AK36&gt;0,0,AJ36)</f>
        <v>0</v>
      </c>
      <c r="AM36" s="33">
        <f>MAX(AF36,AI36,AL36)</f>
        <v>0</v>
      </c>
      <c r="AN36" s="128">
        <f>(AM36+AB36+R36)</f>
        <v>970</v>
      </c>
      <c r="AO36" s="129">
        <f>(AN36*E36)</f>
        <v>782.7900000000001</v>
      </c>
      <c r="AP36" s="130">
        <f>IF(F36&gt;0,AO36*F36,AN36*E36)</f>
        <v>782.7900000000001</v>
      </c>
      <c r="AQ36" s="124">
        <f>(AN36/2.2046)</f>
        <v>439.9891136714143</v>
      </c>
      <c r="AR36" s="111"/>
      <c r="AS36" s="111" t="s">
        <v>131</v>
      </c>
    </row>
    <row r="37" spans="1:45" s="52" customFormat="1" ht="12.75">
      <c r="A37" s="141" t="s">
        <v>121</v>
      </c>
      <c r="B37" s="46"/>
      <c r="C37" s="115"/>
      <c r="D37" s="115"/>
      <c r="E37" s="68"/>
      <c r="F37" s="84"/>
      <c r="G37" s="67"/>
      <c r="H37" s="14"/>
      <c r="I37" s="45"/>
      <c r="J37" s="46"/>
      <c r="K37" s="47"/>
      <c r="L37" s="16"/>
      <c r="M37" s="46"/>
      <c r="N37" s="47"/>
      <c r="O37" s="16"/>
      <c r="P37" s="46"/>
      <c r="Q37" s="47"/>
      <c r="R37" s="33"/>
      <c r="S37" s="45"/>
      <c r="T37" s="46"/>
      <c r="U37" s="47"/>
      <c r="V37" s="16"/>
      <c r="W37" s="46"/>
      <c r="X37" s="47"/>
      <c r="Y37" s="16"/>
      <c r="Z37" s="46"/>
      <c r="AA37" s="47"/>
      <c r="AB37" s="33"/>
      <c r="AC37" s="126"/>
      <c r="AD37" s="16"/>
      <c r="AE37" s="46"/>
      <c r="AF37" s="47"/>
      <c r="AG37" s="16"/>
      <c r="AH37" s="46"/>
      <c r="AI37" s="47"/>
      <c r="AJ37" s="16"/>
      <c r="AK37" s="46"/>
      <c r="AL37" s="47"/>
      <c r="AM37" s="33"/>
      <c r="AN37" s="128"/>
      <c r="AO37" s="129"/>
      <c r="AP37" s="130"/>
      <c r="AQ37" s="124"/>
      <c r="AR37" s="111"/>
      <c r="AS37" s="111"/>
    </row>
    <row r="38" spans="1:45" s="52" customFormat="1" ht="15" customHeight="1">
      <c r="A38" s="39" t="s">
        <v>65</v>
      </c>
      <c r="B38" s="46">
        <v>73</v>
      </c>
      <c r="C38" s="115">
        <v>176.9</v>
      </c>
      <c r="D38" s="115">
        <f>C38/2.2046</f>
        <v>80.24131361698267</v>
      </c>
      <c r="E38" s="68">
        <v>1.051</v>
      </c>
      <c r="F38" s="84">
        <v>1.756</v>
      </c>
      <c r="G38" s="67" t="s">
        <v>29</v>
      </c>
      <c r="H38" s="14">
        <v>181</v>
      </c>
      <c r="I38" s="45">
        <v>225</v>
      </c>
      <c r="J38" s="46"/>
      <c r="K38" s="47">
        <f>IF(J38&gt;0,0,I38)</f>
        <v>225</v>
      </c>
      <c r="L38" s="16">
        <v>250</v>
      </c>
      <c r="M38" s="46" t="s">
        <v>51</v>
      </c>
      <c r="N38" s="47">
        <f>IF(M38&gt;0,0,L38)</f>
        <v>0</v>
      </c>
      <c r="O38" s="16">
        <v>250</v>
      </c>
      <c r="P38" s="46"/>
      <c r="Q38" s="47">
        <f>IF(P38&gt;0,0,O38)</f>
        <v>250</v>
      </c>
      <c r="R38" s="33">
        <f>IF(COUNT(J38,M38)&gt;2,"out",MAX(K38,N38,Q38))</f>
        <v>250</v>
      </c>
      <c r="S38" s="45">
        <v>225</v>
      </c>
      <c r="T38" s="46"/>
      <c r="U38" s="47">
        <f>IF(T38&gt;0,0,S38)</f>
        <v>225</v>
      </c>
      <c r="V38" s="16">
        <v>235</v>
      </c>
      <c r="W38" s="46"/>
      <c r="X38" s="47">
        <f>IF(W38&gt;0,0,V38)</f>
        <v>235</v>
      </c>
      <c r="Y38" s="16">
        <v>250</v>
      </c>
      <c r="Z38" s="46" t="s">
        <v>51</v>
      </c>
      <c r="AA38" s="47">
        <f>IF(Z38&gt;0,0,Y38)</f>
        <v>0</v>
      </c>
      <c r="AB38" s="33">
        <f>MAX(U38,X38,AA38)</f>
        <v>235</v>
      </c>
      <c r="AC38" s="126">
        <f>R38+AB38</f>
        <v>485</v>
      </c>
      <c r="AD38" s="16">
        <v>325</v>
      </c>
      <c r="AE38" s="46"/>
      <c r="AF38" s="47">
        <f>IF(AE38&gt;0,0,AD38)</f>
        <v>325</v>
      </c>
      <c r="AG38" s="16">
        <v>345</v>
      </c>
      <c r="AH38" s="46"/>
      <c r="AI38" s="47">
        <f>IF(AH38&gt;0,0,AG38)</f>
        <v>345</v>
      </c>
      <c r="AJ38" s="16">
        <v>365</v>
      </c>
      <c r="AK38" s="46" t="s">
        <v>51</v>
      </c>
      <c r="AL38" s="47">
        <f>IF(AK38&gt;0,0,AJ38)</f>
        <v>0</v>
      </c>
      <c r="AM38" s="33">
        <f>MAX(AF38,AI38,AL38)</f>
        <v>345</v>
      </c>
      <c r="AN38" s="128">
        <f>(AM38+AB38+R38)</f>
        <v>830</v>
      </c>
      <c r="AO38" s="129">
        <f>(AN38*E38)</f>
        <v>872.3299999999999</v>
      </c>
      <c r="AP38" s="130">
        <f>IF(F38&gt;0,AO38*F38,AN38*E38)</f>
        <v>1531.8114799999998</v>
      </c>
      <c r="AQ38" s="124">
        <f>(AN38/2.2046)</f>
        <v>376.4855302549215</v>
      </c>
      <c r="AR38" s="166">
        <v>1</v>
      </c>
      <c r="AS38" s="111" t="s">
        <v>133</v>
      </c>
    </row>
    <row r="39" spans="1:45" s="52" customFormat="1" ht="12.75">
      <c r="A39" s="39" t="s">
        <v>39</v>
      </c>
      <c r="B39" s="46">
        <v>49</v>
      </c>
      <c r="C39" s="115">
        <v>178.8</v>
      </c>
      <c r="D39" s="115">
        <f>C39/2.2046</f>
        <v>81.10314796334936</v>
      </c>
      <c r="E39" s="68">
        <v>1.044</v>
      </c>
      <c r="F39" s="84">
        <v>1.113</v>
      </c>
      <c r="G39" s="67" t="s">
        <v>29</v>
      </c>
      <c r="H39" s="14">
        <v>181</v>
      </c>
      <c r="I39" s="45">
        <v>405</v>
      </c>
      <c r="J39" s="46"/>
      <c r="K39" s="47">
        <f>IF(J39&gt;0,0,I39)</f>
        <v>405</v>
      </c>
      <c r="L39" s="16">
        <v>425</v>
      </c>
      <c r="M39" s="46"/>
      <c r="N39" s="47">
        <f>IF(M39&gt;0,0,L39)</f>
        <v>425</v>
      </c>
      <c r="O39" s="16">
        <v>440</v>
      </c>
      <c r="P39" s="46"/>
      <c r="Q39" s="47">
        <f>IF(P39&gt;0,0,O39)</f>
        <v>440</v>
      </c>
      <c r="R39" s="33">
        <f>IF(COUNT(J39,M39)&gt;2,"out",MAX(K39,N39,Q39))</f>
        <v>440</v>
      </c>
      <c r="S39" s="45">
        <v>300</v>
      </c>
      <c r="T39" s="46" t="s">
        <v>51</v>
      </c>
      <c r="U39" s="47">
        <f>IF(T39&gt;0,0,S39)</f>
        <v>0</v>
      </c>
      <c r="V39" s="16">
        <v>300</v>
      </c>
      <c r="W39" s="46"/>
      <c r="X39" s="47">
        <f>IF(W39&gt;0,0,V39)</f>
        <v>300</v>
      </c>
      <c r="Y39" s="16">
        <v>310</v>
      </c>
      <c r="Z39" s="46" t="s">
        <v>51</v>
      </c>
      <c r="AA39" s="47">
        <f>IF(Z39&gt;0,0,Y39)</f>
        <v>0</v>
      </c>
      <c r="AB39" s="33">
        <f>MAX(U39,X39,AA39)</f>
        <v>300</v>
      </c>
      <c r="AC39" s="126">
        <f>R39+AB39</f>
        <v>740</v>
      </c>
      <c r="AD39" s="16">
        <v>385</v>
      </c>
      <c r="AE39" s="46"/>
      <c r="AF39" s="47">
        <f>IF(AE39&gt;0,0,AD39)</f>
        <v>385</v>
      </c>
      <c r="AG39" s="16">
        <v>405</v>
      </c>
      <c r="AH39" s="46"/>
      <c r="AI39" s="47">
        <f>IF(AH39&gt;0,0,AG39)</f>
        <v>405</v>
      </c>
      <c r="AJ39" s="16">
        <v>415</v>
      </c>
      <c r="AK39" s="46" t="s">
        <v>51</v>
      </c>
      <c r="AL39" s="47">
        <f>IF(AK39&gt;0,0,AJ39)</f>
        <v>0</v>
      </c>
      <c r="AM39" s="33">
        <f>MAX(AF39,AI39,AL39)</f>
        <v>405</v>
      </c>
      <c r="AN39" s="128">
        <f>(AM39+AB39+R39)</f>
        <v>1145</v>
      </c>
      <c r="AO39" s="129">
        <f>(AN39*E39)</f>
        <v>1195.38</v>
      </c>
      <c r="AP39" s="130">
        <f>IF(F39&gt;0,AO39*F39,AN39*E39)</f>
        <v>1330.45794</v>
      </c>
      <c r="AQ39" s="124">
        <f>(AN39/2.2046)</f>
        <v>519.3685929420303</v>
      </c>
      <c r="AR39" s="166">
        <v>1</v>
      </c>
      <c r="AS39" s="111" t="s">
        <v>132</v>
      </c>
    </row>
    <row r="40" spans="1:45" s="52" customFormat="1" ht="12.75">
      <c r="A40" s="39" t="s">
        <v>69</v>
      </c>
      <c r="B40" s="46">
        <v>58</v>
      </c>
      <c r="C40" s="115">
        <v>177.05</v>
      </c>
      <c r="D40" s="115">
        <f>C40/2.2046</f>
        <v>80.3093531706432</v>
      </c>
      <c r="E40" s="68">
        <v>1.051</v>
      </c>
      <c r="F40" s="84">
        <v>1.291</v>
      </c>
      <c r="G40" s="67" t="s">
        <v>29</v>
      </c>
      <c r="H40" s="14">
        <v>181</v>
      </c>
      <c r="I40" s="45">
        <v>475</v>
      </c>
      <c r="J40" s="46"/>
      <c r="K40" s="47">
        <f>IF(J40&gt;0,0,I40)</f>
        <v>475</v>
      </c>
      <c r="L40" s="16">
        <v>505</v>
      </c>
      <c r="M40" s="46" t="s">
        <v>51</v>
      </c>
      <c r="N40" s="47">
        <f>IF(M40&gt;0,0,L40)</f>
        <v>0</v>
      </c>
      <c r="O40" s="16">
        <v>505</v>
      </c>
      <c r="P40" s="46" t="s">
        <v>51</v>
      </c>
      <c r="Q40" s="47">
        <f>IF(P40&gt;0,0,O40)</f>
        <v>0</v>
      </c>
      <c r="R40" s="33">
        <f>IF(COUNT(J40,M40)&gt;2,"out",MAX(K40,N40,Q40))</f>
        <v>475</v>
      </c>
      <c r="S40" s="45">
        <v>275</v>
      </c>
      <c r="T40" s="46" t="s">
        <v>51</v>
      </c>
      <c r="U40" s="47">
        <f>IF(T40&gt;0,0,S40)</f>
        <v>0</v>
      </c>
      <c r="V40" s="16">
        <v>275</v>
      </c>
      <c r="W40" s="46" t="s">
        <v>51</v>
      </c>
      <c r="X40" s="47">
        <f>IF(W40&gt;0,0,V40)</f>
        <v>0</v>
      </c>
      <c r="Y40" s="16">
        <v>275</v>
      </c>
      <c r="Z40" s="46"/>
      <c r="AA40" s="47">
        <f>IF(Z40&gt;0,0,Y40)</f>
        <v>275</v>
      </c>
      <c r="AB40" s="33">
        <f>MAX(U40,X40,AA40)</f>
        <v>275</v>
      </c>
      <c r="AC40" s="126">
        <f>R40+AB40</f>
        <v>750</v>
      </c>
      <c r="AD40" s="16">
        <v>475</v>
      </c>
      <c r="AE40" s="46" t="s">
        <v>51</v>
      </c>
      <c r="AF40" s="47">
        <f>IF(AE40&gt;0,0,AD40)</f>
        <v>0</v>
      </c>
      <c r="AG40" s="16">
        <v>475</v>
      </c>
      <c r="AH40" s="46" t="s">
        <v>51</v>
      </c>
      <c r="AI40" s="47">
        <f>IF(AH40&gt;0,0,AG40)</f>
        <v>0</v>
      </c>
      <c r="AJ40" s="16">
        <v>475</v>
      </c>
      <c r="AK40" s="46" t="s">
        <v>51</v>
      </c>
      <c r="AL40" s="47">
        <f>IF(AK40&gt;0,0,AJ40)</f>
        <v>0</v>
      </c>
      <c r="AM40" s="33">
        <f>MAX(AF40,AI40,AL40)</f>
        <v>0</v>
      </c>
      <c r="AN40" s="128">
        <f>(AM40+AB40+R40)</f>
        <v>750</v>
      </c>
      <c r="AO40" s="129">
        <f>(AN40*E40)</f>
        <v>788.25</v>
      </c>
      <c r="AP40" s="130">
        <f>IF(F40&gt;0,AO40*F40,AN40*E40)</f>
        <v>1017.6307499999999</v>
      </c>
      <c r="AQ40" s="124">
        <f>(AN40/2.2046)</f>
        <v>340.19776830263993</v>
      </c>
      <c r="AR40" s="166"/>
      <c r="AS40" s="111" t="s">
        <v>131</v>
      </c>
    </row>
    <row r="41" spans="1:45" s="52" customFormat="1" ht="12.75">
      <c r="A41" s="141" t="s">
        <v>122</v>
      </c>
      <c r="B41" s="46"/>
      <c r="C41" s="115"/>
      <c r="D41" s="115"/>
      <c r="E41" s="68"/>
      <c r="F41" s="69"/>
      <c r="G41" s="67"/>
      <c r="H41" s="67"/>
      <c r="I41" s="149"/>
      <c r="J41" s="46"/>
      <c r="K41" s="47"/>
      <c r="L41" s="16"/>
      <c r="M41" s="46"/>
      <c r="N41" s="47"/>
      <c r="O41" s="16"/>
      <c r="P41" s="46"/>
      <c r="Q41" s="47"/>
      <c r="R41" s="33"/>
      <c r="S41" s="45"/>
      <c r="T41" s="46"/>
      <c r="U41" s="47"/>
      <c r="V41" s="16"/>
      <c r="W41" s="46"/>
      <c r="X41" s="47"/>
      <c r="Y41" s="16"/>
      <c r="Z41" s="46"/>
      <c r="AA41" s="47"/>
      <c r="AB41" s="33"/>
      <c r="AC41" s="126"/>
      <c r="AD41" s="16"/>
      <c r="AE41" s="46"/>
      <c r="AF41" s="47"/>
      <c r="AG41" s="16"/>
      <c r="AH41" s="46"/>
      <c r="AI41" s="47"/>
      <c r="AJ41" s="16"/>
      <c r="AK41" s="46"/>
      <c r="AL41" s="47"/>
      <c r="AM41" s="33"/>
      <c r="AN41" s="128"/>
      <c r="AO41" s="129"/>
      <c r="AP41" s="130"/>
      <c r="AQ41" s="124"/>
      <c r="AR41" s="111"/>
      <c r="AS41" s="111"/>
    </row>
    <row r="42" spans="1:45" s="52" customFormat="1" ht="12.75">
      <c r="A42" s="39" t="s">
        <v>101</v>
      </c>
      <c r="B42" s="46">
        <v>67</v>
      </c>
      <c r="C42" s="64">
        <v>197</v>
      </c>
      <c r="D42" s="115">
        <f>C42/2.2046</f>
        <v>89.35861380749341</v>
      </c>
      <c r="E42" s="68">
        <v>0.974</v>
      </c>
      <c r="F42" s="71">
        <v>1.543</v>
      </c>
      <c r="G42" s="72" t="s">
        <v>29</v>
      </c>
      <c r="H42" s="67">
        <v>198</v>
      </c>
      <c r="I42" s="16">
        <v>65</v>
      </c>
      <c r="J42" s="46"/>
      <c r="K42" s="47">
        <f>IF(J42&gt;0,0,I42)</f>
        <v>65</v>
      </c>
      <c r="L42" s="16"/>
      <c r="M42" s="46"/>
      <c r="N42" s="47">
        <f>IF(M42&gt;0,0,L42)</f>
        <v>0</v>
      </c>
      <c r="O42" s="16"/>
      <c r="P42" s="46"/>
      <c r="Q42" s="47">
        <f>IF(P42&gt;0,0,O42)</f>
        <v>0</v>
      </c>
      <c r="R42" s="33">
        <f>IF(COUNT(J42,M42)&gt;2,"out",MAX(K42,N42,Q42))</f>
        <v>65</v>
      </c>
      <c r="S42" s="45">
        <v>55</v>
      </c>
      <c r="T42" s="46"/>
      <c r="U42" s="47">
        <f>IF(T42&gt;0,0,S42)</f>
        <v>55</v>
      </c>
      <c r="V42" s="16"/>
      <c r="W42" s="46"/>
      <c r="X42" s="47">
        <f>IF(W42&gt;0,0,V42)</f>
        <v>0</v>
      </c>
      <c r="Y42" s="16"/>
      <c r="Z42" s="46"/>
      <c r="AA42" s="47">
        <f>IF(Z42&gt;0,0,Y42)</f>
        <v>0</v>
      </c>
      <c r="AB42" s="33">
        <f>MAX(U42,X42,AA42)</f>
        <v>55</v>
      </c>
      <c r="AC42" s="126">
        <f>R42+AB42</f>
        <v>120</v>
      </c>
      <c r="AD42" s="16">
        <v>145</v>
      </c>
      <c r="AE42" s="46"/>
      <c r="AF42" s="47">
        <v>145</v>
      </c>
      <c r="AG42" s="16" t="s">
        <v>103</v>
      </c>
      <c r="AH42" s="46"/>
      <c r="AI42" s="47" t="str">
        <f>IF(AH42&gt;0,0,AG42)</f>
        <v>pass</v>
      </c>
      <c r="AJ42" s="16" t="s">
        <v>103</v>
      </c>
      <c r="AK42" s="46"/>
      <c r="AL42" s="47" t="str">
        <f>IF(AK42&gt;0,0,AJ42)</f>
        <v>pass</v>
      </c>
      <c r="AM42" s="33">
        <f>MAX(AF42,AI42,AL42)</f>
        <v>145</v>
      </c>
      <c r="AN42" s="128">
        <f>(AM42+AB42+R42)</f>
        <v>265</v>
      </c>
      <c r="AO42" s="129">
        <f>(AN42*E42)</f>
        <v>258.11</v>
      </c>
      <c r="AP42" s="130">
        <f>IF(F42&gt;0,AO42*F42,AN42*E42)</f>
        <v>398.26373</v>
      </c>
      <c r="AQ42" s="124">
        <f>(AN42/2.2046)</f>
        <v>120.20321146693277</v>
      </c>
      <c r="AR42" s="111">
        <v>1</v>
      </c>
      <c r="AS42" s="111"/>
    </row>
    <row r="43" spans="1:45" s="52" customFormat="1" ht="12.75">
      <c r="A43" s="141" t="s">
        <v>123</v>
      </c>
      <c r="B43" s="46"/>
      <c r="C43" s="64"/>
      <c r="D43" s="115"/>
      <c r="E43" s="68"/>
      <c r="F43" s="71"/>
      <c r="G43" s="144"/>
      <c r="H43" s="67"/>
      <c r="I43" s="149"/>
      <c r="J43" s="46"/>
      <c r="K43" s="47"/>
      <c r="L43" s="16"/>
      <c r="M43" s="46"/>
      <c r="N43" s="47"/>
      <c r="O43" s="16"/>
      <c r="P43" s="46"/>
      <c r="Q43" s="47"/>
      <c r="R43" s="33"/>
      <c r="S43" s="45"/>
      <c r="T43" s="46"/>
      <c r="U43" s="47"/>
      <c r="V43" s="16"/>
      <c r="W43" s="46"/>
      <c r="X43" s="47"/>
      <c r="Y43" s="16"/>
      <c r="Z43" s="46"/>
      <c r="AA43" s="47"/>
      <c r="AB43" s="33"/>
      <c r="AC43" s="126"/>
      <c r="AD43" s="16"/>
      <c r="AE43" s="46"/>
      <c r="AF43" s="47"/>
      <c r="AG43" s="16"/>
      <c r="AH43" s="46"/>
      <c r="AI43" s="47"/>
      <c r="AJ43" s="16"/>
      <c r="AK43" s="46"/>
      <c r="AL43" s="47"/>
      <c r="AM43" s="33"/>
      <c r="AN43" s="128"/>
      <c r="AO43" s="129"/>
      <c r="AP43" s="130"/>
      <c r="AQ43" s="124"/>
      <c r="AR43" s="111"/>
      <c r="AS43" s="111"/>
    </row>
    <row r="44" spans="1:45" s="52" customFormat="1" ht="12.75">
      <c r="A44" s="39" t="s">
        <v>71</v>
      </c>
      <c r="B44" s="46">
        <v>53</v>
      </c>
      <c r="C44" s="115">
        <v>213.75</v>
      </c>
      <c r="D44" s="115">
        <f>C44/2.2046</f>
        <v>96.95636396625238</v>
      </c>
      <c r="E44" s="68">
        <v>0.928</v>
      </c>
      <c r="F44" s="84">
        <v>1.184</v>
      </c>
      <c r="G44" s="67" t="s">
        <v>29</v>
      </c>
      <c r="H44" s="14">
        <v>220</v>
      </c>
      <c r="I44" s="45">
        <v>430</v>
      </c>
      <c r="J44" s="46"/>
      <c r="K44" s="47">
        <f>IF(J44&gt;0,0,I44)</f>
        <v>430</v>
      </c>
      <c r="L44" s="16">
        <v>455</v>
      </c>
      <c r="M44" s="46" t="s">
        <v>51</v>
      </c>
      <c r="N44" s="47">
        <f>IF(M44&gt;0,0,L44)</f>
        <v>0</v>
      </c>
      <c r="O44" s="16">
        <v>455</v>
      </c>
      <c r="P44" s="46" t="s">
        <v>51</v>
      </c>
      <c r="Q44" s="47">
        <f>IF(P44&gt;0,0,O44)</f>
        <v>0</v>
      </c>
      <c r="R44" s="33">
        <f>IF(COUNT(J44,M44)&gt;2,"out",MAX(K44,N44,Q44))</f>
        <v>430</v>
      </c>
      <c r="S44" s="45">
        <v>305</v>
      </c>
      <c r="T44" s="46"/>
      <c r="U44" s="47">
        <f>IF(T44&gt;0,0,S44)</f>
        <v>305</v>
      </c>
      <c r="V44" s="16">
        <v>320</v>
      </c>
      <c r="W44" s="46" t="s">
        <v>51</v>
      </c>
      <c r="X44" s="47">
        <f>IF(W44&gt;0,0,V44)</f>
        <v>0</v>
      </c>
      <c r="Y44" s="16">
        <v>325</v>
      </c>
      <c r="Z44" s="46" t="s">
        <v>51</v>
      </c>
      <c r="AA44" s="47">
        <f>IF(Z44&gt;0,0,Y44)</f>
        <v>0</v>
      </c>
      <c r="AB44" s="33">
        <f>MAX(U44,X44,AA44)</f>
        <v>305</v>
      </c>
      <c r="AC44" s="126">
        <f>R44+AB44</f>
        <v>735</v>
      </c>
      <c r="AD44" s="16">
        <v>330</v>
      </c>
      <c r="AE44" s="46"/>
      <c r="AF44" s="47">
        <f>IF(AE44&gt;0,0,AD44)</f>
        <v>330</v>
      </c>
      <c r="AG44" s="16">
        <v>360</v>
      </c>
      <c r="AH44" s="46"/>
      <c r="AI44" s="47">
        <f>IF(AH44&gt;0,0,AG44)</f>
        <v>360</v>
      </c>
      <c r="AJ44" s="16">
        <v>380</v>
      </c>
      <c r="AK44" s="46" t="s">
        <v>51</v>
      </c>
      <c r="AL44" s="47">
        <f>IF(AK44&gt;0,0,AJ44)</f>
        <v>0</v>
      </c>
      <c r="AM44" s="33">
        <f>MAX(AF44,AI44,AL44)</f>
        <v>360</v>
      </c>
      <c r="AN44" s="128">
        <f>(AM44+AB44+R44)</f>
        <v>1095</v>
      </c>
      <c r="AO44" s="129">
        <f>(AN44*E44)</f>
        <v>1016.1600000000001</v>
      </c>
      <c r="AP44" s="130">
        <f>IF(F44&gt;0,AO44*F44,AN44*E44)</f>
        <v>1203.13344</v>
      </c>
      <c r="AQ44" s="124">
        <f>(AN44/2.2046)</f>
        <v>496.6887417218543</v>
      </c>
      <c r="AR44" s="111">
        <v>1</v>
      </c>
      <c r="AS44" s="111" t="s">
        <v>134</v>
      </c>
    </row>
    <row r="45" spans="1:45" s="122" customFormat="1" ht="12.75">
      <c r="A45" s="39" t="s">
        <v>92</v>
      </c>
      <c r="B45" s="46">
        <v>62</v>
      </c>
      <c r="C45" s="115">
        <v>214.3</v>
      </c>
      <c r="D45" s="115">
        <f>C45/2.2046</f>
        <v>97.20584232967431</v>
      </c>
      <c r="E45" s="68">
        <v>0.927</v>
      </c>
      <c r="F45" s="84">
        <v>1.393</v>
      </c>
      <c r="G45" s="67" t="s">
        <v>29</v>
      </c>
      <c r="H45" s="14">
        <v>220</v>
      </c>
      <c r="I45" s="45">
        <v>455</v>
      </c>
      <c r="J45" s="46"/>
      <c r="K45" s="47">
        <f>IF(J45&gt;0,0,I45)</f>
        <v>455</v>
      </c>
      <c r="L45" s="16">
        <v>480</v>
      </c>
      <c r="M45" s="46"/>
      <c r="N45" s="47">
        <f>IF(M45&gt;0,0,L45)</f>
        <v>480</v>
      </c>
      <c r="O45" s="16">
        <v>500</v>
      </c>
      <c r="P45" s="46" t="s">
        <v>51</v>
      </c>
      <c r="Q45" s="47">
        <f>IF(P45&gt;0,0,O45)</f>
        <v>0</v>
      </c>
      <c r="R45" s="33">
        <f>IF(COUNT(J45,M45)&gt;2,"out",MAX(K45,N45,Q45))</f>
        <v>480</v>
      </c>
      <c r="S45" s="45">
        <v>265</v>
      </c>
      <c r="T45" s="46"/>
      <c r="U45" s="47">
        <f>IF(T45&gt;0,0,S45)</f>
        <v>265</v>
      </c>
      <c r="V45" s="16">
        <v>275</v>
      </c>
      <c r="W45" s="46"/>
      <c r="X45" s="47">
        <f>IF(W45&gt;0,0,V45)</f>
        <v>275</v>
      </c>
      <c r="Y45" s="16">
        <v>290</v>
      </c>
      <c r="Z45" s="46" t="s">
        <v>51</v>
      </c>
      <c r="AA45" s="47">
        <f>IF(Z45&gt;0,0,Y45)</f>
        <v>0</v>
      </c>
      <c r="AB45" s="33">
        <f>MAX(U45,X45,AA45)</f>
        <v>275</v>
      </c>
      <c r="AC45" s="126">
        <f>R45+AB45</f>
        <v>755</v>
      </c>
      <c r="AD45" s="16">
        <v>425</v>
      </c>
      <c r="AE45" s="46"/>
      <c r="AF45" s="47">
        <f>IF(AE45&gt;0,0,AD45)</f>
        <v>425</v>
      </c>
      <c r="AG45" s="16">
        <v>450</v>
      </c>
      <c r="AH45" s="46"/>
      <c r="AI45" s="47">
        <f>IF(AH45&gt;0,0,AG45)</f>
        <v>450</v>
      </c>
      <c r="AJ45" s="16">
        <v>480</v>
      </c>
      <c r="AK45" s="46" t="s">
        <v>51</v>
      </c>
      <c r="AL45" s="47">
        <f>IF(AK45&gt;0,0,AJ45)</f>
        <v>0</v>
      </c>
      <c r="AM45" s="33">
        <f>MAX(AF45,AI45,AL45)</f>
        <v>450</v>
      </c>
      <c r="AN45" s="128">
        <f>(AM45+AB45+R45)</f>
        <v>1205</v>
      </c>
      <c r="AO45" s="129">
        <f>(AN45*E45)</f>
        <v>1117.035</v>
      </c>
      <c r="AP45" s="130">
        <f>IF(F45&gt;0,AO45*F45,AN45*E45)</f>
        <v>1556.029755</v>
      </c>
      <c r="AQ45" s="124">
        <f>(AN45/2.2046)</f>
        <v>546.5844144062414</v>
      </c>
      <c r="AR45" s="111">
        <v>1</v>
      </c>
      <c r="AS45" s="111"/>
    </row>
    <row r="46" spans="1:45" s="122" customFormat="1" ht="12.75">
      <c r="A46" s="141" t="s">
        <v>124</v>
      </c>
      <c r="B46" s="46"/>
      <c r="C46" s="115"/>
      <c r="D46" s="115"/>
      <c r="E46" s="68"/>
      <c r="F46" s="69"/>
      <c r="G46" s="67"/>
      <c r="H46" s="67"/>
      <c r="I46" s="149"/>
      <c r="J46" s="46"/>
      <c r="K46" s="47"/>
      <c r="L46" s="16"/>
      <c r="M46" s="46"/>
      <c r="N46" s="47"/>
      <c r="O46" s="16"/>
      <c r="P46" s="46"/>
      <c r="Q46" s="47"/>
      <c r="R46" s="33"/>
      <c r="S46" s="45"/>
      <c r="T46" s="46"/>
      <c r="U46" s="47"/>
      <c r="V46" s="16"/>
      <c r="W46" s="46"/>
      <c r="X46" s="47"/>
      <c r="Y46" s="16"/>
      <c r="Z46" s="46"/>
      <c r="AA46" s="47"/>
      <c r="AB46" s="33"/>
      <c r="AC46" s="126"/>
      <c r="AD46" s="16"/>
      <c r="AE46" s="46"/>
      <c r="AF46" s="47"/>
      <c r="AG46" s="16"/>
      <c r="AH46" s="46"/>
      <c r="AI46" s="47"/>
      <c r="AJ46" s="16"/>
      <c r="AK46" s="46"/>
      <c r="AL46" s="47"/>
      <c r="AM46" s="33"/>
      <c r="AN46" s="128"/>
      <c r="AO46" s="129"/>
      <c r="AP46" s="130"/>
      <c r="AQ46" s="124"/>
      <c r="AR46" s="111"/>
      <c r="AS46" s="111"/>
    </row>
    <row r="47" spans="1:45" s="122" customFormat="1" ht="12.75">
      <c r="A47" s="39" t="s">
        <v>93</v>
      </c>
      <c r="B47" s="46">
        <v>40</v>
      </c>
      <c r="C47" s="115">
        <v>232.6</v>
      </c>
      <c r="D47" s="115">
        <f>C47/2.2046</f>
        <v>105.50666787625872</v>
      </c>
      <c r="E47" s="68">
        <v>0.897</v>
      </c>
      <c r="F47" s="69">
        <v>1</v>
      </c>
      <c r="G47" s="132" t="s">
        <v>29</v>
      </c>
      <c r="H47" s="67">
        <v>242</v>
      </c>
      <c r="I47" s="16">
        <v>625</v>
      </c>
      <c r="J47" s="46"/>
      <c r="K47" s="47">
        <f>IF(J47&gt;0,0,I47)</f>
        <v>625</v>
      </c>
      <c r="L47" s="16">
        <v>650</v>
      </c>
      <c r="M47" s="46" t="s">
        <v>51</v>
      </c>
      <c r="N47" s="47">
        <f>IF(M47&gt;0,0,L47)</f>
        <v>0</v>
      </c>
      <c r="O47" s="16">
        <v>675</v>
      </c>
      <c r="P47" s="46" t="s">
        <v>51</v>
      </c>
      <c r="Q47" s="47">
        <f>IF(P47&gt;0,0,O47)</f>
        <v>0</v>
      </c>
      <c r="R47" s="33">
        <f>IF(COUNT(J47,M47)&gt;2,"out",MAX(K47,N47,Q47))</f>
        <v>625</v>
      </c>
      <c r="S47" s="45">
        <v>320</v>
      </c>
      <c r="T47" s="46"/>
      <c r="U47" s="47">
        <f>IF(T47&gt;0,0,S47)</f>
        <v>320</v>
      </c>
      <c r="V47" s="16">
        <v>340</v>
      </c>
      <c r="W47" s="46"/>
      <c r="X47" s="47">
        <f>IF(W47&gt;0,0,V47)</f>
        <v>340</v>
      </c>
      <c r="Y47" s="16">
        <v>355</v>
      </c>
      <c r="Z47" s="46"/>
      <c r="AA47" s="47">
        <f>IF(Z47&gt;0,0,Y47)</f>
        <v>355</v>
      </c>
      <c r="AB47" s="33">
        <f>MAX(U47,X47,AA47)</f>
        <v>355</v>
      </c>
      <c r="AC47" s="126">
        <f>R47+AB47</f>
        <v>980</v>
      </c>
      <c r="AD47" s="16">
        <v>515</v>
      </c>
      <c r="AE47" s="46"/>
      <c r="AF47" s="47">
        <f>IF(AE47&gt;0,0,AD47)</f>
        <v>515</v>
      </c>
      <c r="AG47" s="16">
        <v>530</v>
      </c>
      <c r="AH47" s="46"/>
      <c r="AI47" s="47">
        <f>IF(AH47&gt;0,0,AG47)</f>
        <v>530</v>
      </c>
      <c r="AJ47" s="16">
        <v>540</v>
      </c>
      <c r="AK47" s="46"/>
      <c r="AL47" s="47">
        <f>IF(AK47&gt;0,0,AJ47)</f>
        <v>540</v>
      </c>
      <c r="AM47" s="33">
        <f>MAX(AF47,AI47,AL47)</f>
        <v>540</v>
      </c>
      <c r="AN47" s="128">
        <f>(AM47+AB47+R47)</f>
        <v>1520</v>
      </c>
      <c r="AO47" s="129">
        <f>(AN47*E47)</f>
        <v>1363.44</v>
      </c>
      <c r="AP47" s="130">
        <f>IF(F47&gt;0,AO47*F47,AN47*E47)</f>
        <v>1363.44</v>
      </c>
      <c r="AQ47" s="124">
        <f>(AN47/2.2046)</f>
        <v>689.4674770933502</v>
      </c>
      <c r="AR47" s="111">
        <v>2</v>
      </c>
      <c r="AS47" s="111"/>
    </row>
    <row r="48" spans="1:45" s="122" customFormat="1" ht="12.75">
      <c r="A48" s="35" t="s">
        <v>81</v>
      </c>
      <c r="B48" s="46">
        <v>43</v>
      </c>
      <c r="C48" s="64">
        <v>239.4</v>
      </c>
      <c r="D48" s="115">
        <f>C48/2.2046</f>
        <v>108.59112764220266</v>
      </c>
      <c r="E48" s="68">
        <v>0.889</v>
      </c>
      <c r="F48" s="69">
        <v>1.031</v>
      </c>
      <c r="G48" s="70" t="s">
        <v>29</v>
      </c>
      <c r="H48" s="67">
        <v>242</v>
      </c>
      <c r="I48" s="45">
        <v>800</v>
      </c>
      <c r="J48" s="46"/>
      <c r="K48" s="47">
        <f>IF(J48&gt;0,0,I48)</f>
        <v>800</v>
      </c>
      <c r="L48" s="16">
        <v>840</v>
      </c>
      <c r="M48" s="46"/>
      <c r="N48" s="47">
        <f>IF(M48&gt;0,0,L48)</f>
        <v>840</v>
      </c>
      <c r="O48" s="16" t="s">
        <v>102</v>
      </c>
      <c r="P48" s="46" t="s">
        <v>51</v>
      </c>
      <c r="Q48" s="47">
        <f>IF(P48&gt;0,0,O48)</f>
        <v>0</v>
      </c>
      <c r="R48" s="33">
        <f>IF(COUNT(J48,M48)&gt;2,"out",MAX(K48,N48,Q48))</f>
        <v>840</v>
      </c>
      <c r="S48" s="45">
        <v>450</v>
      </c>
      <c r="T48" s="46"/>
      <c r="U48" s="47">
        <f>IF(T48&gt;0,0,S48)</f>
        <v>450</v>
      </c>
      <c r="V48" s="16">
        <v>480</v>
      </c>
      <c r="W48" s="46"/>
      <c r="X48" s="47">
        <f>IF(W48&gt;0,0,V48)</f>
        <v>480</v>
      </c>
      <c r="Y48" s="16">
        <v>510</v>
      </c>
      <c r="Z48" s="46"/>
      <c r="AA48" s="47">
        <f>IF(Z48&gt;0,0,Y48)</f>
        <v>510</v>
      </c>
      <c r="AB48" s="33">
        <f>MAX(U48,X48,AA48)</f>
        <v>510</v>
      </c>
      <c r="AC48" s="126">
        <f>R48+AB48</f>
        <v>1350</v>
      </c>
      <c r="AD48" s="16">
        <v>575</v>
      </c>
      <c r="AE48" s="46"/>
      <c r="AF48" s="47">
        <f>IF(AE48&gt;0,0,AD48)</f>
        <v>575</v>
      </c>
      <c r="AG48" s="16">
        <v>600</v>
      </c>
      <c r="AH48" s="46"/>
      <c r="AI48" s="47">
        <f>IF(AH48&gt;0,0,AG48)</f>
        <v>600</v>
      </c>
      <c r="AJ48" s="16">
        <v>650</v>
      </c>
      <c r="AK48" s="46" t="s">
        <v>51</v>
      </c>
      <c r="AL48" s="47">
        <f>IF(AK48&gt;0,0,AJ48)</f>
        <v>0</v>
      </c>
      <c r="AM48" s="33">
        <f>MAX(AF48,AI48,AL48)</f>
        <v>600</v>
      </c>
      <c r="AN48" s="128">
        <f>(AM48+AB48+R48)</f>
        <v>1950</v>
      </c>
      <c r="AO48" s="129">
        <f>(AN48*E48)</f>
        <v>1733.55</v>
      </c>
      <c r="AP48" s="130">
        <f>IF(F48&gt;0,AO48*F48,AN48*E48)</f>
        <v>1787.2900499999998</v>
      </c>
      <c r="AQ48" s="124">
        <f>(AN48/2.2046)</f>
        <v>884.5141975868638</v>
      </c>
      <c r="AR48" s="111">
        <v>1</v>
      </c>
      <c r="AS48" s="111" t="s">
        <v>105</v>
      </c>
    </row>
    <row r="49" spans="1:45" s="122" customFormat="1" ht="12.75">
      <c r="A49" s="145" t="s">
        <v>125</v>
      </c>
      <c r="B49" s="46"/>
      <c r="C49" s="64"/>
      <c r="D49" s="115"/>
      <c r="E49" s="68"/>
      <c r="F49" s="69"/>
      <c r="G49" s="70"/>
      <c r="H49" s="67"/>
      <c r="I49" s="45"/>
      <c r="J49" s="46"/>
      <c r="K49" s="47"/>
      <c r="L49" s="16"/>
      <c r="M49" s="46"/>
      <c r="N49" s="47"/>
      <c r="O49" s="16"/>
      <c r="P49" s="46"/>
      <c r="Q49" s="47"/>
      <c r="R49" s="33"/>
      <c r="S49" s="45"/>
      <c r="T49" s="46"/>
      <c r="U49" s="47"/>
      <c r="V49" s="16"/>
      <c r="W49" s="46"/>
      <c r="X49" s="47"/>
      <c r="Y49" s="16"/>
      <c r="Z49" s="46"/>
      <c r="AA49" s="47"/>
      <c r="AB49" s="33"/>
      <c r="AC49" s="126"/>
      <c r="AD49" s="16"/>
      <c r="AE49" s="46"/>
      <c r="AF49" s="47"/>
      <c r="AG49" s="16"/>
      <c r="AH49" s="46"/>
      <c r="AI49" s="47"/>
      <c r="AJ49" s="16"/>
      <c r="AK49" s="46"/>
      <c r="AL49" s="47"/>
      <c r="AM49" s="33"/>
      <c r="AN49" s="128"/>
      <c r="AO49" s="129"/>
      <c r="AP49" s="130"/>
      <c r="AQ49" s="124"/>
      <c r="AR49" s="111"/>
      <c r="AS49" s="111"/>
    </row>
    <row r="50" spans="1:45" s="122" customFormat="1" ht="12.75">
      <c r="A50" s="39" t="s">
        <v>83</v>
      </c>
      <c r="B50" s="46">
        <v>43</v>
      </c>
      <c r="C50" s="64">
        <v>268.45</v>
      </c>
      <c r="D50" s="115">
        <f>C50/2.2046</f>
        <v>121.76812120112491</v>
      </c>
      <c r="E50" s="68">
        <v>0.861</v>
      </c>
      <c r="F50" s="69">
        <v>1.031</v>
      </c>
      <c r="G50" s="70" t="s">
        <v>29</v>
      </c>
      <c r="H50" s="67">
        <v>275</v>
      </c>
      <c r="I50" s="45">
        <v>615</v>
      </c>
      <c r="J50" s="46" t="s">
        <v>51</v>
      </c>
      <c r="K50" s="47">
        <f>IF(J50&gt;0,0,I50)</f>
        <v>0</v>
      </c>
      <c r="L50" s="16">
        <v>630</v>
      </c>
      <c r="M50" s="46" t="s">
        <v>51</v>
      </c>
      <c r="N50" s="47">
        <f>IF(M50&gt;0,0,L50)</f>
        <v>0</v>
      </c>
      <c r="O50" s="16">
        <v>630</v>
      </c>
      <c r="P50" s="46"/>
      <c r="Q50" s="47">
        <f>IF(P50&gt;0,0,O50)</f>
        <v>630</v>
      </c>
      <c r="R50" s="33">
        <f>IF(COUNT(J50,M50)&gt;2,"out",MAX(K50,N50,Q50))</f>
        <v>630</v>
      </c>
      <c r="S50" s="45">
        <v>410</v>
      </c>
      <c r="T50" s="46"/>
      <c r="U50" s="47">
        <f>IF(T50&gt;0,0,S50)</f>
        <v>410</v>
      </c>
      <c r="V50" s="16">
        <v>430</v>
      </c>
      <c r="W50" s="46" t="s">
        <v>51</v>
      </c>
      <c r="X50" s="47">
        <f>IF(W50&gt;0,0,V50)</f>
        <v>0</v>
      </c>
      <c r="Y50" s="16">
        <v>440</v>
      </c>
      <c r="Z50" s="46" t="s">
        <v>51</v>
      </c>
      <c r="AA50" s="47">
        <f>IF(Z50&gt;0,0,Y50)</f>
        <v>0</v>
      </c>
      <c r="AB50" s="33">
        <f>MAX(U50,X50,AA50)</f>
        <v>410</v>
      </c>
      <c r="AC50" s="126">
        <f>R50+AB50</f>
        <v>1040</v>
      </c>
      <c r="AD50" s="16">
        <v>500</v>
      </c>
      <c r="AE50" s="46"/>
      <c r="AF50" s="47">
        <f>IF(AE50&gt;0,0,AD50)</f>
        <v>500</v>
      </c>
      <c r="AG50" s="16">
        <v>525</v>
      </c>
      <c r="AH50" s="46" t="s">
        <v>51</v>
      </c>
      <c r="AI50" s="47">
        <f>IF(AH50&gt;0,0,AG50)</f>
        <v>0</v>
      </c>
      <c r="AJ50" s="16">
        <v>525</v>
      </c>
      <c r="AK50" s="46" t="s">
        <v>51</v>
      </c>
      <c r="AL50" s="47">
        <f>IF(AK50&gt;0,0,AJ50)</f>
        <v>0</v>
      </c>
      <c r="AM50" s="33">
        <f>MAX(AF50,AI50,AL50)</f>
        <v>500</v>
      </c>
      <c r="AN50" s="128">
        <f>(AM50+AB50+R50)</f>
        <v>1540</v>
      </c>
      <c r="AO50" s="129">
        <f>(AN50*E50)</f>
        <v>1325.94</v>
      </c>
      <c r="AP50" s="130">
        <f>IF(F50&gt;0,AO50*F50,AN50*E50)</f>
        <v>1367.04414</v>
      </c>
      <c r="AQ50" s="124">
        <f>(AN50/2.2046)</f>
        <v>698.5394175814206</v>
      </c>
      <c r="AR50" s="111">
        <v>1</v>
      </c>
      <c r="AS50" s="111"/>
    </row>
    <row r="51" spans="1:45" s="52" customFormat="1" ht="12.75">
      <c r="A51" s="35" t="s">
        <v>90</v>
      </c>
      <c r="B51" s="46">
        <v>40</v>
      </c>
      <c r="C51" s="115">
        <v>262.2</v>
      </c>
      <c r="D51" s="115">
        <v>0.866</v>
      </c>
      <c r="E51" s="65">
        <v>1.01</v>
      </c>
      <c r="F51" s="69">
        <v>1.01</v>
      </c>
      <c r="G51" s="132" t="s">
        <v>29</v>
      </c>
      <c r="H51" s="67">
        <v>275</v>
      </c>
      <c r="I51" s="16">
        <v>700</v>
      </c>
      <c r="J51" s="46"/>
      <c r="K51" s="47">
        <f>IF(J51&gt;0,0,I51)</f>
        <v>700</v>
      </c>
      <c r="L51" s="16">
        <v>750</v>
      </c>
      <c r="M51" s="46" t="s">
        <v>51</v>
      </c>
      <c r="N51" s="47">
        <f>IF(M51&gt;0,0,L51)</f>
        <v>0</v>
      </c>
      <c r="O51" s="16">
        <v>770</v>
      </c>
      <c r="P51" s="46" t="s">
        <v>51</v>
      </c>
      <c r="Q51" s="47">
        <f>IF(P51&gt;0,0,O51)</f>
        <v>0</v>
      </c>
      <c r="R51" s="33">
        <f>IF(COUNT(J51,M51)&gt;2,"out",MAX(K51,N51,Q51))</f>
        <v>700</v>
      </c>
      <c r="S51" s="45">
        <v>500</v>
      </c>
      <c r="T51" s="46" t="s">
        <v>51</v>
      </c>
      <c r="U51" s="47">
        <f>IF(T51&gt;0,0,S51)</f>
        <v>0</v>
      </c>
      <c r="V51" s="16">
        <v>535</v>
      </c>
      <c r="W51" s="46" t="s">
        <v>51</v>
      </c>
      <c r="X51" s="47">
        <f>IF(W51&gt;0,0,V51)</f>
        <v>0</v>
      </c>
      <c r="Y51" s="16">
        <v>535</v>
      </c>
      <c r="Z51" s="46" t="s">
        <v>51</v>
      </c>
      <c r="AA51" s="47">
        <f>IF(Z51&gt;0,0,Y51)</f>
        <v>0</v>
      </c>
      <c r="AB51" s="33">
        <f>MAX(U51,X51,AA51)</f>
        <v>0</v>
      </c>
      <c r="AC51" s="126">
        <f>R51+AB51</f>
        <v>700</v>
      </c>
      <c r="AD51" s="16">
        <v>525</v>
      </c>
      <c r="AE51" s="46" t="s">
        <v>51</v>
      </c>
      <c r="AF51" s="47">
        <f>IF(AE51&gt;0,0,AD51)</f>
        <v>0</v>
      </c>
      <c r="AG51" s="16">
        <v>600</v>
      </c>
      <c r="AH51" s="46" t="s">
        <v>51</v>
      </c>
      <c r="AI51" s="47">
        <f>IF(AH51&gt;0,0,AG51)</f>
        <v>0</v>
      </c>
      <c r="AJ51" s="16">
        <v>600</v>
      </c>
      <c r="AK51" s="46" t="s">
        <v>51</v>
      </c>
      <c r="AL51" s="47">
        <f>IF(AK51&gt;0,0,AJ51)</f>
        <v>0</v>
      </c>
      <c r="AM51" s="33">
        <f>MAX(AF51,AI51,AL51)</f>
        <v>0</v>
      </c>
      <c r="AN51" s="128">
        <f>(AM51+AB51+R51)</f>
        <v>700</v>
      </c>
      <c r="AO51" s="129">
        <f>(AN51*E51)</f>
        <v>707</v>
      </c>
      <c r="AP51" s="130">
        <f>IF(F51&gt;0,AO51*F51,AN51*E51)</f>
        <v>714.07</v>
      </c>
      <c r="AQ51" s="124">
        <f>(AN51/2.2046)</f>
        <v>317.5179170824639</v>
      </c>
      <c r="AR51" s="111"/>
      <c r="AS51" s="111" t="s">
        <v>131</v>
      </c>
    </row>
    <row r="52" spans="1:45" s="52" customFormat="1" ht="12.75">
      <c r="A52" s="145" t="s">
        <v>126</v>
      </c>
      <c r="B52" s="46"/>
      <c r="C52" s="115"/>
      <c r="D52" s="115"/>
      <c r="E52" s="65"/>
      <c r="F52" s="69"/>
      <c r="G52" s="132"/>
      <c r="H52" s="67"/>
      <c r="I52" s="16"/>
      <c r="J52" s="46"/>
      <c r="K52" s="47"/>
      <c r="L52" s="16"/>
      <c r="M52" s="46"/>
      <c r="N52" s="47"/>
      <c r="O52" s="16"/>
      <c r="P52" s="46"/>
      <c r="Q52" s="47"/>
      <c r="R52" s="33"/>
      <c r="S52" s="45"/>
      <c r="T52" s="46"/>
      <c r="U52" s="47"/>
      <c r="V52" s="16"/>
      <c r="W52" s="46"/>
      <c r="X52" s="47"/>
      <c r="Y52" s="16"/>
      <c r="Z52" s="46"/>
      <c r="AA52" s="47"/>
      <c r="AB52" s="33"/>
      <c r="AC52" s="126"/>
      <c r="AD52" s="16"/>
      <c r="AE52" s="46"/>
      <c r="AF52" s="47"/>
      <c r="AG52" s="16"/>
      <c r="AH52" s="46"/>
      <c r="AI52" s="47"/>
      <c r="AJ52" s="16"/>
      <c r="AK52" s="46"/>
      <c r="AL52" s="47"/>
      <c r="AM52" s="33"/>
      <c r="AN52" s="128"/>
      <c r="AO52" s="129"/>
      <c r="AP52" s="130"/>
      <c r="AQ52" s="124"/>
      <c r="AR52" s="111"/>
      <c r="AS52" s="111"/>
    </row>
    <row r="53" spans="1:45" s="52" customFormat="1" ht="12.75">
      <c r="A53" s="35" t="s">
        <v>59</v>
      </c>
      <c r="B53" s="46">
        <v>46</v>
      </c>
      <c r="C53" s="115">
        <v>308</v>
      </c>
      <c r="D53" s="115">
        <f>C53/2.2046</f>
        <v>139.7078835162841</v>
      </c>
      <c r="E53" s="46">
        <v>0.841</v>
      </c>
      <c r="F53" s="69">
        <v>1.068</v>
      </c>
      <c r="G53" s="132" t="s">
        <v>29</v>
      </c>
      <c r="H53" s="67">
        <v>308</v>
      </c>
      <c r="I53" s="16">
        <v>850</v>
      </c>
      <c r="J53" s="46" t="s">
        <v>51</v>
      </c>
      <c r="K53" s="47">
        <f>IF(J53&gt;0,0,I53)</f>
        <v>0</v>
      </c>
      <c r="L53" s="16">
        <v>850</v>
      </c>
      <c r="M53" s="46" t="s">
        <v>51</v>
      </c>
      <c r="N53" s="47">
        <f>IF(M53&gt;0,0,L53)</f>
        <v>0</v>
      </c>
      <c r="O53" s="16">
        <v>850</v>
      </c>
      <c r="P53" s="46" t="s">
        <v>51</v>
      </c>
      <c r="Q53" s="47">
        <f>IF(P53&gt;0,0,O53)</f>
        <v>0</v>
      </c>
      <c r="R53" s="33">
        <f>IF(COUNT(J53,M53)&gt;2,"out",MAX(K53,N53,Q53))</f>
        <v>0</v>
      </c>
      <c r="S53" s="45">
        <v>565</v>
      </c>
      <c r="T53" s="46"/>
      <c r="U53" s="47">
        <f>IF(T53&gt;0,0,S53)</f>
        <v>565</v>
      </c>
      <c r="V53" s="16"/>
      <c r="W53" s="46"/>
      <c r="X53" s="47">
        <f>IF(W53&gt;0,0,V53)</f>
        <v>0</v>
      </c>
      <c r="Y53" s="16"/>
      <c r="Z53" s="46"/>
      <c r="AA53" s="47">
        <f>IF(Z53&gt;0,0,Y53)</f>
        <v>0</v>
      </c>
      <c r="AB53" s="33">
        <f>MAX(U53,X53,AA53)</f>
        <v>565</v>
      </c>
      <c r="AC53" s="126">
        <f>R53+AB53</f>
        <v>565</v>
      </c>
      <c r="AD53" s="16">
        <v>650</v>
      </c>
      <c r="AE53" s="46"/>
      <c r="AF53" s="47">
        <f>IF(AE53&gt;0,0,AD53)</f>
        <v>650</v>
      </c>
      <c r="AG53" s="16"/>
      <c r="AH53" s="46"/>
      <c r="AI53" s="47">
        <f>IF(AH53&gt;0,0,AG53)</f>
        <v>0</v>
      </c>
      <c r="AJ53" s="16"/>
      <c r="AK53" s="46"/>
      <c r="AL53" s="47">
        <f>IF(AK53&gt;0,0,AJ53)</f>
        <v>0</v>
      </c>
      <c r="AM53" s="33">
        <f>MAX(AF53,AI53,AL53)</f>
        <v>650</v>
      </c>
      <c r="AN53" s="128">
        <f>(AM53+AB53+R53)</f>
        <v>1215</v>
      </c>
      <c r="AO53" s="129">
        <f>(AN53*E53)</f>
        <v>1021.8149999999999</v>
      </c>
      <c r="AP53" s="130">
        <f>IF(F53&gt;0,AO53*F53,AN53*E53)</f>
        <v>1091.29842</v>
      </c>
      <c r="AQ53" s="124">
        <f>(AN53/2.2046)</f>
        <v>551.1203846502767</v>
      </c>
      <c r="AR53" s="111"/>
      <c r="AS53" s="111" t="s">
        <v>131</v>
      </c>
    </row>
    <row r="54" spans="1:45" s="52" customFormat="1" ht="12.75">
      <c r="A54" s="145" t="s">
        <v>127</v>
      </c>
      <c r="B54" s="46"/>
      <c r="C54" s="115"/>
      <c r="D54" s="115"/>
      <c r="E54" s="46"/>
      <c r="F54" s="69"/>
      <c r="G54" s="132"/>
      <c r="H54" s="67"/>
      <c r="I54" s="16"/>
      <c r="J54" s="46"/>
      <c r="K54" s="47"/>
      <c r="L54" s="16"/>
      <c r="M54" s="46"/>
      <c r="N54" s="47"/>
      <c r="O54" s="16"/>
      <c r="P54" s="46"/>
      <c r="Q54" s="47"/>
      <c r="R54" s="33"/>
      <c r="S54" s="45"/>
      <c r="T54" s="46"/>
      <c r="U54" s="47"/>
      <c r="V54" s="16"/>
      <c r="W54" s="46"/>
      <c r="X54" s="47"/>
      <c r="Y54" s="16"/>
      <c r="Z54" s="46"/>
      <c r="AA54" s="47"/>
      <c r="AB54" s="33"/>
      <c r="AC54" s="126"/>
      <c r="AD54" s="16"/>
      <c r="AE54" s="46"/>
      <c r="AF54" s="47"/>
      <c r="AG54" s="16"/>
      <c r="AH54" s="46"/>
      <c r="AI54" s="47"/>
      <c r="AJ54" s="16"/>
      <c r="AK54" s="46"/>
      <c r="AL54" s="47"/>
      <c r="AM54" s="33"/>
      <c r="AN54" s="128"/>
      <c r="AO54" s="129"/>
      <c r="AP54" s="130"/>
      <c r="AQ54" s="124"/>
      <c r="AR54" s="111"/>
      <c r="AS54" s="111"/>
    </row>
    <row r="55" spans="1:45" s="52" customFormat="1" ht="12.75">
      <c r="A55" s="39" t="s">
        <v>79</v>
      </c>
      <c r="B55" s="46">
        <v>19</v>
      </c>
      <c r="C55" s="115">
        <v>176.4</v>
      </c>
      <c r="D55" s="115">
        <f>C55/2.2046</f>
        <v>80.01451510478091</v>
      </c>
      <c r="E55" s="46">
        <v>1.054</v>
      </c>
      <c r="F55" s="71"/>
      <c r="G55" s="72" t="s">
        <v>80</v>
      </c>
      <c r="H55" s="67">
        <v>181</v>
      </c>
      <c r="I55" s="16">
        <v>450</v>
      </c>
      <c r="J55" s="46"/>
      <c r="K55" s="47">
        <f>IF(J55&gt;0,0,I55)</f>
        <v>450</v>
      </c>
      <c r="L55" s="16">
        <v>500</v>
      </c>
      <c r="M55" s="46"/>
      <c r="N55" s="47">
        <f>IF(M55&gt;0,0,L55)</f>
        <v>500</v>
      </c>
      <c r="O55" s="16">
        <v>565</v>
      </c>
      <c r="P55" s="46"/>
      <c r="Q55" s="47">
        <f>IF(P55&gt;0,0,O55)</f>
        <v>565</v>
      </c>
      <c r="R55" s="33">
        <f>IF(COUNT(J55,M55)&gt;2,"out",MAX(K55,N55,Q55))</f>
        <v>565</v>
      </c>
      <c r="S55" s="45">
        <v>365</v>
      </c>
      <c r="T55" s="46"/>
      <c r="U55" s="47">
        <f>IF(T55&gt;0,0,S55)</f>
        <v>365</v>
      </c>
      <c r="V55" s="16">
        <v>405</v>
      </c>
      <c r="W55" s="46" t="s">
        <v>51</v>
      </c>
      <c r="X55" s="47">
        <f>IF(W55&gt;0,0,V55)</f>
        <v>0</v>
      </c>
      <c r="Y55" s="16">
        <v>405</v>
      </c>
      <c r="Z55" s="46" t="s">
        <v>51</v>
      </c>
      <c r="AA55" s="47">
        <f>IF(Z55&gt;0,0,Y55)</f>
        <v>0</v>
      </c>
      <c r="AB55" s="33">
        <f>MAX(U55,X55,AA55)</f>
        <v>365</v>
      </c>
      <c r="AC55" s="126">
        <f>R55+AB55</f>
        <v>930</v>
      </c>
      <c r="AD55" s="16">
        <v>450</v>
      </c>
      <c r="AE55" s="46"/>
      <c r="AF55" s="47">
        <f>IF(AE55&gt;0,0,AD55)</f>
        <v>450</v>
      </c>
      <c r="AG55" s="16">
        <v>510</v>
      </c>
      <c r="AH55" s="46"/>
      <c r="AI55" s="47">
        <f>IF(AH55&gt;0,0,AG55)</f>
        <v>510</v>
      </c>
      <c r="AJ55" s="16">
        <v>535</v>
      </c>
      <c r="AK55" s="46"/>
      <c r="AL55" s="47">
        <f>IF(AK55&gt;0,0,AJ55)</f>
        <v>535</v>
      </c>
      <c r="AM55" s="33">
        <f>MAX(AF55,AI55,AL55)</f>
        <v>535</v>
      </c>
      <c r="AN55" s="128">
        <f>(AM55+AB55+R55)</f>
        <v>1465</v>
      </c>
      <c r="AO55" s="129">
        <f>(AN55*E55)</f>
        <v>1544.1100000000001</v>
      </c>
      <c r="AP55" s="130">
        <f>IF(F55&gt;0,AO55*F55,AN55*E55)</f>
        <v>1544.1100000000001</v>
      </c>
      <c r="AQ55" s="124">
        <f>(AN55/2.2046)</f>
        <v>664.5196407511567</v>
      </c>
      <c r="AR55" s="111">
        <v>1</v>
      </c>
      <c r="AS55" s="111"/>
    </row>
    <row r="56" spans="1:45" s="52" customFormat="1" ht="12.75">
      <c r="A56" s="141" t="s">
        <v>135</v>
      </c>
      <c r="B56" s="46"/>
      <c r="C56" s="115"/>
      <c r="D56" s="115"/>
      <c r="E56" s="46"/>
      <c r="F56" s="71"/>
      <c r="G56" s="72"/>
      <c r="H56" s="67"/>
      <c r="I56" s="16"/>
      <c r="J56" s="46"/>
      <c r="K56" s="47"/>
      <c r="L56" s="16"/>
      <c r="M56" s="46"/>
      <c r="N56" s="47"/>
      <c r="O56" s="16"/>
      <c r="P56" s="46"/>
      <c r="Q56" s="47"/>
      <c r="R56" s="33"/>
      <c r="S56" s="45"/>
      <c r="T56" s="46"/>
      <c r="U56" s="47"/>
      <c r="V56" s="16"/>
      <c r="W56" s="46"/>
      <c r="X56" s="47"/>
      <c r="Y56" s="16"/>
      <c r="Z56" s="46"/>
      <c r="AA56" s="47"/>
      <c r="AB56" s="33"/>
      <c r="AC56" s="126"/>
      <c r="AD56" s="16"/>
      <c r="AE56" s="46"/>
      <c r="AF56" s="47"/>
      <c r="AG56" s="16"/>
      <c r="AH56" s="46"/>
      <c r="AI56" s="47"/>
      <c r="AJ56" s="16"/>
      <c r="AK56" s="46"/>
      <c r="AL56" s="47"/>
      <c r="AM56" s="33"/>
      <c r="AN56" s="128"/>
      <c r="AO56" s="129"/>
      <c r="AP56" s="130"/>
      <c r="AQ56" s="124"/>
      <c r="AR56" s="111"/>
      <c r="AS56" s="111"/>
    </row>
    <row r="57" spans="1:45" s="52" customFormat="1" ht="15" customHeight="1">
      <c r="A57" s="35" t="s">
        <v>76</v>
      </c>
      <c r="B57" s="46">
        <v>23</v>
      </c>
      <c r="C57" s="115">
        <v>197.9</v>
      </c>
      <c r="D57" s="115">
        <f>C57/2.2046</f>
        <v>89.76685112945658</v>
      </c>
      <c r="E57" s="68">
        <v>0.97</v>
      </c>
      <c r="F57" s="69"/>
      <c r="G57" s="132" t="s">
        <v>31</v>
      </c>
      <c r="H57" s="67">
        <v>198</v>
      </c>
      <c r="I57" s="16">
        <v>600</v>
      </c>
      <c r="J57" s="46" t="s">
        <v>51</v>
      </c>
      <c r="K57" s="47">
        <f>IF(J57&gt;0,0,I57)</f>
        <v>0</v>
      </c>
      <c r="L57" s="16">
        <v>625</v>
      </c>
      <c r="M57" s="46"/>
      <c r="N57" s="47">
        <f>IF(M57&gt;0,0,L57)</f>
        <v>625</v>
      </c>
      <c r="O57" s="16">
        <v>650</v>
      </c>
      <c r="P57" s="46"/>
      <c r="Q57" s="47">
        <f>IF(P57&gt;0,0,O57)</f>
        <v>650</v>
      </c>
      <c r="R57" s="33">
        <f>IF(COUNT(J57,M57)&gt;2,"out",MAX(K57,N57,Q57))</f>
        <v>650</v>
      </c>
      <c r="S57" s="45">
        <v>390</v>
      </c>
      <c r="T57" s="46"/>
      <c r="U57" s="47">
        <f>IF(T57&gt;0,0,S57)</f>
        <v>390</v>
      </c>
      <c r="V57" s="16">
        <v>415</v>
      </c>
      <c r="W57" s="46"/>
      <c r="X57" s="47">
        <f>IF(W57&gt;0,0,V57)</f>
        <v>415</v>
      </c>
      <c r="Y57" s="16">
        <v>440</v>
      </c>
      <c r="Z57" s="46" t="s">
        <v>51</v>
      </c>
      <c r="AA57" s="47">
        <f>IF(Z57&gt;0,0,Y57)</f>
        <v>0</v>
      </c>
      <c r="AB57" s="33">
        <f>MAX(U57,X57,AA57)</f>
        <v>415</v>
      </c>
      <c r="AC57" s="126">
        <f>R57+AB57</f>
        <v>1065</v>
      </c>
      <c r="AD57" s="16">
        <v>540</v>
      </c>
      <c r="AE57" s="46"/>
      <c r="AF57" s="47">
        <f>IF(AE57&gt;0,0,AD57)</f>
        <v>540</v>
      </c>
      <c r="AG57" s="16">
        <v>585</v>
      </c>
      <c r="AH57" s="46"/>
      <c r="AI57" s="47">
        <f>IF(AH57&gt;0,0,AG57)</f>
        <v>585</v>
      </c>
      <c r="AJ57" s="16">
        <v>610</v>
      </c>
      <c r="AK57" s="46" t="s">
        <v>51</v>
      </c>
      <c r="AL57" s="47">
        <f>IF(AK57&gt;0,0,AJ57)</f>
        <v>0</v>
      </c>
      <c r="AM57" s="33">
        <f>MAX(AF57,AI57,AL57)</f>
        <v>585</v>
      </c>
      <c r="AN57" s="128">
        <f>(AM57+AB57+R57)</f>
        <v>1650</v>
      </c>
      <c r="AO57" s="129">
        <f>(AN57*E57)</f>
        <v>1600.5</v>
      </c>
      <c r="AP57" s="130">
        <f>IF(F57&gt;0,AO57*F57,AN57*E57)</f>
        <v>1600.5</v>
      </c>
      <c r="AQ57" s="124">
        <f>(AN57/2.2046)</f>
        <v>748.4350902658078</v>
      </c>
      <c r="AR57" s="111">
        <v>1</v>
      </c>
      <c r="AS57" s="111"/>
    </row>
    <row r="58" spans="1:45" s="52" customFormat="1" ht="15" customHeight="1">
      <c r="A58" s="35"/>
      <c r="B58" s="46"/>
      <c r="C58" s="115"/>
      <c r="D58" s="115"/>
      <c r="E58" s="68"/>
      <c r="F58" s="69"/>
      <c r="G58" s="132"/>
      <c r="H58" s="67"/>
      <c r="I58" s="16"/>
      <c r="J58" s="46"/>
      <c r="K58" s="47"/>
      <c r="L58" s="16"/>
      <c r="M58" s="46"/>
      <c r="N58" s="47"/>
      <c r="O58" s="16"/>
      <c r="P58" s="46"/>
      <c r="Q58" s="47"/>
      <c r="R58" s="33"/>
      <c r="S58" s="45"/>
      <c r="T58" s="46"/>
      <c r="U58" s="47"/>
      <c r="V58" s="16"/>
      <c r="W58" s="46"/>
      <c r="X58" s="47"/>
      <c r="Y58" s="16"/>
      <c r="Z58" s="46"/>
      <c r="AA58" s="47"/>
      <c r="AB58" s="33"/>
      <c r="AC58" s="126"/>
      <c r="AD58" s="16"/>
      <c r="AE58" s="46"/>
      <c r="AF58" s="47"/>
      <c r="AG58" s="16"/>
      <c r="AH58" s="46"/>
      <c r="AI58" s="47"/>
      <c r="AJ58" s="16"/>
      <c r="AK58" s="46"/>
      <c r="AL58" s="47"/>
      <c r="AM58" s="33"/>
      <c r="AN58" s="128"/>
      <c r="AO58" s="129"/>
      <c r="AP58" s="130"/>
      <c r="AQ58" s="124"/>
      <c r="AR58" s="111"/>
      <c r="AS58" s="111"/>
    </row>
    <row r="59" spans="1:45" s="117" customFormat="1" ht="13.5" customHeight="1">
      <c r="A59" s="116" t="s">
        <v>73</v>
      </c>
      <c r="B59" s="46"/>
      <c r="C59" s="115"/>
      <c r="D59" s="115"/>
      <c r="E59" s="68"/>
      <c r="F59" s="69"/>
      <c r="G59" s="132"/>
      <c r="H59" s="67"/>
      <c r="I59" s="16"/>
      <c r="J59" s="46"/>
      <c r="K59" s="47"/>
      <c r="L59" s="16"/>
      <c r="M59" s="46"/>
      <c r="N59" s="47"/>
      <c r="O59" s="16"/>
      <c r="P59" s="46"/>
      <c r="Q59" s="47"/>
      <c r="R59" s="33"/>
      <c r="S59" s="45"/>
      <c r="T59" s="46"/>
      <c r="U59" s="47"/>
      <c r="V59" s="16"/>
      <c r="W59" s="46"/>
      <c r="X59" s="47"/>
      <c r="Y59" s="16"/>
      <c r="Z59" s="46"/>
      <c r="AA59" s="47"/>
      <c r="AB59" s="33"/>
      <c r="AC59" s="126"/>
      <c r="AD59" s="16"/>
      <c r="AE59" s="46"/>
      <c r="AF59" s="47"/>
      <c r="AG59" s="16"/>
      <c r="AH59" s="46"/>
      <c r="AI59" s="47"/>
      <c r="AJ59" s="16"/>
      <c r="AK59" s="46"/>
      <c r="AL59" s="47"/>
      <c r="AM59" s="33"/>
      <c r="AN59" s="128"/>
      <c r="AO59" s="129"/>
      <c r="AP59" s="130"/>
      <c r="AQ59" s="123"/>
      <c r="AR59" s="111"/>
      <c r="AS59" s="111"/>
    </row>
    <row r="60" spans="1:45" s="117" customFormat="1" ht="13.5" customHeight="1">
      <c r="A60" s="141" t="s">
        <v>114</v>
      </c>
      <c r="B60" s="46"/>
      <c r="C60" s="115"/>
      <c r="D60" s="115"/>
      <c r="E60" s="68"/>
      <c r="F60" s="69"/>
      <c r="G60" s="67"/>
      <c r="H60" s="67"/>
      <c r="I60" s="149"/>
      <c r="J60" s="46"/>
      <c r="K60" s="47"/>
      <c r="L60" s="16"/>
      <c r="M60" s="46"/>
      <c r="N60" s="47"/>
      <c r="O60" s="16"/>
      <c r="P60" s="46"/>
      <c r="Q60" s="47"/>
      <c r="R60" s="33"/>
      <c r="S60" s="45"/>
      <c r="T60" s="46"/>
      <c r="U60" s="47"/>
      <c r="V60" s="16"/>
      <c r="W60" s="46"/>
      <c r="X60" s="47"/>
      <c r="Y60" s="16"/>
      <c r="Z60" s="46"/>
      <c r="AA60" s="47"/>
      <c r="AB60" s="33"/>
      <c r="AC60" s="126"/>
      <c r="AD60" s="16"/>
      <c r="AE60" s="46"/>
      <c r="AF60" s="47"/>
      <c r="AG60" s="16"/>
      <c r="AH60" s="46"/>
      <c r="AI60" s="47"/>
      <c r="AJ60" s="16"/>
      <c r="AK60" s="46"/>
      <c r="AL60" s="47"/>
      <c r="AM60" s="33"/>
      <c r="AN60" s="128"/>
      <c r="AO60" s="129"/>
      <c r="AP60" s="130"/>
      <c r="AQ60" s="123"/>
      <c r="AR60" s="111"/>
      <c r="AS60" s="111"/>
    </row>
    <row r="61" spans="1:45" s="52" customFormat="1" ht="15" customHeight="1">
      <c r="A61" s="167" t="s">
        <v>44</v>
      </c>
      <c r="B61" s="46">
        <v>29</v>
      </c>
      <c r="C61" s="64">
        <v>163.5</v>
      </c>
      <c r="D61" s="115">
        <f>C61/2.2046</f>
        <v>74.1631134899755</v>
      </c>
      <c r="E61" s="68">
        <v>1.132</v>
      </c>
      <c r="F61" s="84"/>
      <c r="G61" s="142" t="s">
        <v>31</v>
      </c>
      <c r="H61" s="14">
        <v>165</v>
      </c>
      <c r="I61" s="148"/>
      <c r="J61" s="46"/>
      <c r="K61" s="47">
        <f>IF(J61&gt;0,0,I61)</f>
        <v>0</v>
      </c>
      <c r="L61" s="64"/>
      <c r="M61" s="46"/>
      <c r="N61" s="47">
        <f>IF(M61&gt;0,0,L61)</f>
        <v>0</v>
      </c>
      <c r="O61" s="64"/>
      <c r="P61" s="46"/>
      <c r="Q61" s="47">
        <f>IF(P61&gt;0,0,O61)</f>
        <v>0</v>
      </c>
      <c r="R61" s="33">
        <f>IF(COUNT(J61,M61)&gt;2,"out",MAX(K61,N61,Q61))</f>
        <v>0</v>
      </c>
      <c r="S61" s="148">
        <v>325</v>
      </c>
      <c r="T61" s="46" t="s">
        <v>51</v>
      </c>
      <c r="U61" s="47">
        <f>IF(T61&gt;0,0,S61)</f>
        <v>0</v>
      </c>
      <c r="V61" s="64">
        <v>335</v>
      </c>
      <c r="W61" s="46"/>
      <c r="X61" s="47">
        <f>IF(W61&gt;0,0,V61)</f>
        <v>335</v>
      </c>
      <c r="Y61" s="64">
        <v>360</v>
      </c>
      <c r="Z61" s="46" t="s">
        <v>51</v>
      </c>
      <c r="AA61" s="47">
        <f>IF(Z61&gt;0,0,Y61)</f>
        <v>0</v>
      </c>
      <c r="AB61" s="33">
        <f>MAX(U61,X61,AA61)</f>
        <v>335</v>
      </c>
      <c r="AC61" s="126">
        <f>R61+AB61</f>
        <v>335</v>
      </c>
      <c r="AD61" s="64"/>
      <c r="AE61" s="46"/>
      <c r="AF61" s="47">
        <f>IF(AE61&gt;0,0,AD61)</f>
        <v>0</v>
      </c>
      <c r="AG61" s="64"/>
      <c r="AH61" s="46"/>
      <c r="AI61" s="47">
        <f>IF(AH61&gt;0,0,AG61)</f>
        <v>0</v>
      </c>
      <c r="AJ61" s="64"/>
      <c r="AK61" s="46"/>
      <c r="AL61" s="47">
        <f>IF(AK61&gt;0,0,AJ61)</f>
        <v>0</v>
      </c>
      <c r="AM61" s="33">
        <f>MAX(AF61,AI61,AL61)</f>
        <v>0</v>
      </c>
      <c r="AN61" s="128">
        <f>(AM61+AB61+R61)</f>
        <v>335</v>
      </c>
      <c r="AO61" s="129">
        <f>(AN61*E61)</f>
        <v>379.21999999999997</v>
      </c>
      <c r="AP61" s="130">
        <f>IF(F61&gt;0,AO61*F61,AN61*E61)</f>
        <v>379.21999999999997</v>
      </c>
      <c r="AQ61" s="124">
        <f>(AN61/2.2046)</f>
        <v>151.95500317517917</v>
      </c>
      <c r="AR61" s="111">
        <v>1</v>
      </c>
      <c r="AS61" s="111"/>
    </row>
    <row r="62" spans="1:45" s="52" customFormat="1" ht="15" customHeight="1">
      <c r="A62" s="146" t="s">
        <v>115</v>
      </c>
      <c r="B62" s="46"/>
      <c r="C62" s="64"/>
      <c r="D62" s="115"/>
      <c r="E62" s="68"/>
      <c r="F62" s="69"/>
      <c r="G62" s="142"/>
      <c r="H62" s="67"/>
      <c r="I62" s="147"/>
      <c r="J62" s="46"/>
      <c r="K62" s="47"/>
      <c r="L62" s="64"/>
      <c r="M62" s="46"/>
      <c r="N62" s="47"/>
      <c r="O62" s="64"/>
      <c r="P62" s="46"/>
      <c r="Q62" s="47"/>
      <c r="R62" s="33"/>
      <c r="S62" s="148"/>
      <c r="T62" s="46"/>
      <c r="U62" s="47"/>
      <c r="V62" s="64"/>
      <c r="W62" s="46"/>
      <c r="X62" s="47"/>
      <c r="Y62" s="64"/>
      <c r="Z62" s="46"/>
      <c r="AA62" s="47"/>
      <c r="AB62" s="33"/>
      <c r="AC62" s="126"/>
      <c r="AD62" s="64"/>
      <c r="AE62" s="46"/>
      <c r="AF62" s="47"/>
      <c r="AG62" s="64"/>
      <c r="AH62" s="46"/>
      <c r="AI62" s="47"/>
      <c r="AJ62" s="64"/>
      <c r="AK62" s="46"/>
      <c r="AL62" s="47"/>
      <c r="AM62" s="33"/>
      <c r="AN62" s="128"/>
      <c r="AO62" s="129"/>
      <c r="AP62" s="130"/>
      <c r="AQ62" s="124"/>
      <c r="AR62" s="111"/>
      <c r="AS62" s="111"/>
    </row>
    <row r="63" spans="1:45" s="185" customFormat="1" ht="12.75">
      <c r="A63" s="167" t="s">
        <v>75</v>
      </c>
      <c r="B63" s="170">
        <v>33</v>
      </c>
      <c r="C63" s="171">
        <v>192.4</v>
      </c>
      <c r="D63" s="172">
        <f>C63/2.2046</f>
        <v>87.27206749523722</v>
      </c>
      <c r="E63" s="173">
        <v>0.988</v>
      </c>
      <c r="F63" s="187"/>
      <c r="G63" s="188" t="s">
        <v>31</v>
      </c>
      <c r="H63" s="176">
        <v>198</v>
      </c>
      <c r="I63" s="171"/>
      <c r="J63" s="170"/>
      <c r="K63" s="178">
        <f>IF(J63&gt;0,0,I63)</f>
        <v>0</v>
      </c>
      <c r="L63" s="171"/>
      <c r="M63" s="170"/>
      <c r="N63" s="178">
        <f>IF(M63&gt;0,0,L63)</f>
        <v>0</v>
      </c>
      <c r="O63" s="171"/>
      <c r="P63" s="170"/>
      <c r="Q63" s="178">
        <f>IF(P63&gt;0,0,O63)</f>
        <v>0</v>
      </c>
      <c r="R63" s="169">
        <f>IF(COUNT(J63,M63)&gt;2,"out",MAX(K63,N63,Q63))</f>
        <v>0</v>
      </c>
      <c r="S63" s="189">
        <v>560</v>
      </c>
      <c r="T63" s="170" t="s">
        <v>51</v>
      </c>
      <c r="U63" s="178">
        <f>IF(T63&gt;0,0,S63)</f>
        <v>0</v>
      </c>
      <c r="V63" s="171">
        <v>570</v>
      </c>
      <c r="W63" s="170" t="s">
        <v>51</v>
      </c>
      <c r="X63" s="178">
        <f>IF(W63&gt;0,0,V63)</f>
        <v>0</v>
      </c>
      <c r="Y63" s="171">
        <v>575</v>
      </c>
      <c r="Z63" s="170" t="s">
        <v>51</v>
      </c>
      <c r="AA63" s="178">
        <f>IF(Z63&gt;0,0,Y63)</f>
        <v>0</v>
      </c>
      <c r="AB63" s="169">
        <f>MAX(U63,X63,AA63)</f>
        <v>0</v>
      </c>
      <c r="AC63" s="126">
        <f>R63+AB63</f>
        <v>0</v>
      </c>
      <c r="AD63" s="171"/>
      <c r="AE63" s="170"/>
      <c r="AF63" s="178">
        <f>IF(AE63&gt;0,0,AD63)</f>
        <v>0</v>
      </c>
      <c r="AG63" s="171"/>
      <c r="AH63" s="170"/>
      <c r="AI63" s="178">
        <f>IF(AH63&gt;0,0,AG63)</f>
        <v>0</v>
      </c>
      <c r="AJ63" s="171"/>
      <c r="AK63" s="170"/>
      <c r="AL63" s="178">
        <f>IF(AK63&gt;0,0,AJ63)</f>
        <v>0</v>
      </c>
      <c r="AM63" s="169">
        <f>MAX(AF63,AI63,AL63)</f>
        <v>0</v>
      </c>
      <c r="AN63" s="181">
        <f>(AM63+AB63+R63)</f>
        <v>0</v>
      </c>
      <c r="AO63" s="182">
        <f>(AN63*E63)</f>
        <v>0</v>
      </c>
      <c r="AP63" s="183">
        <f>IF(F63&gt;0,AO63*F63,AN63*E63)</f>
        <v>0</v>
      </c>
      <c r="AQ63" s="184">
        <f>(AN63/2.2046)</f>
        <v>0</v>
      </c>
      <c r="AR63" s="166"/>
      <c r="AS63" s="166" t="s">
        <v>131</v>
      </c>
    </row>
    <row r="64" spans="1:45" s="52" customFormat="1" ht="12.75">
      <c r="A64" s="146" t="s">
        <v>117</v>
      </c>
      <c r="B64" s="46"/>
      <c r="C64" s="64"/>
      <c r="D64" s="115"/>
      <c r="E64" s="68"/>
      <c r="F64" s="69"/>
      <c r="G64" s="70"/>
      <c r="H64" s="67"/>
      <c r="I64" s="64"/>
      <c r="J64" s="46"/>
      <c r="K64" s="47"/>
      <c r="L64" s="64"/>
      <c r="M64" s="46"/>
      <c r="N64" s="47"/>
      <c r="O64" s="64"/>
      <c r="P64" s="46"/>
      <c r="Q64" s="47"/>
      <c r="R64" s="33"/>
      <c r="S64" s="148"/>
      <c r="T64" s="46"/>
      <c r="U64" s="47"/>
      <c r="V64" s="64"/>
      <c r="W64" s="46"/>
      <c r="X64" s="47"/>
      <c r="Y64" s="64"/>
      <c r="Z64" s="46"/>
      <c r="AA64" s="47"/>
      <c r="AB64" s="33"/>
      <c r="AC64" s="126"/>
      <c r="AD64" s="64"/>
      <c r="AE64" s="46"/>
      <c r="AF64" s="47"/>
      <c r="AG64" s="64"/>
      <c r="AH64" s="46"/>
      <c r="AI64" s="47"/>
      <c r="AJ64" s="64"/>
      <c r="AK64" s="46"/>
      <c r="AL64" s="47"/>
      <c r="AM64" s="33"/>
      <c r="AN64" s="128"/>
      <c r="AO64" s="129"/>
      <c r="AP64" s="130"/>
      <c r="AQ64" s="124"/>
      <c r="AR64" s="111"/>
      <c r="AS64" s="111"/>
    </row>
    <row r="65" spans="1:45" s="52" customFormat="1" ht="15" customHeight="1">
      <c r="A65" s="167" t="s">
        <v>37</v>
      </c>
      <c r="B65" s="46">
        <v>41</v>
      </c>
      <c r="C65" s="64">
        <v>241.45</v>
      </c>
      <c r="D65" s="115">
        <f>C65/2.2046</f>
        <v>109.52100154222987</v>
      </c>
      <c r="E65" s="46">
        <v>0.886</v>
      </c>
      <c r="F65" s="71">
        <v>1.01</v>
      </c>
      <c r="G65" s="72" t="s">
        <v>31</v>
      </c>
      <c r="H65" s="67">
        <v>242</v>
      </c>
      <c r="I65" s="64"/>
      <c r="J65" s="46"/>
      <c r="K65" s="47">
        <f>IF(J65&gt;0,0,I65)</f>
        <v>0</v>
      </c>
      <c r="L65" s="64"/>
      <c r="M65" s="46"/>
      <c r="N65" s="47">
        <f>IF(M65&gt;0,0,L65)</f>
        <v>0</v>
      </c>
      <c r="O65" s="64"/>
      <c r="P65" s="46"/>
      <c r="Q65" s="47">
        <f>IF(P65&gt;0,0,O65)</f>
        <v>0</v>
      </c>
      <c r="R65" s="33">
        <f>IF(COUNT(J65,M65)&gt;2,"out",MAX(K65,N65,Q65))</f>
        <v>0</v>
      </c>
      <c r="S65" s="148">
        <v>495</v>
      </c>
      <c r="T65" s="46"/>
      <c r="U65" s="47">
        <f>IF(T65&gt;0,0,S65)</f>
        <v>495</v>
      </c>
      <c r="V65" s="64">
        <v>515</v>
      </c>
      <c r="W65" s="46"/>
      <c r="X65" s="47">
        <f>IF(W65&gt;0,0,V65)</f>
        <v>515</v>
      </c>
      <c r="Y65" s="64">
        <v>535</v>
      </c>
      <c r="Z65" s="46" t="s">
        <v>51</v>
      </c>
      <c r="AA65" s="47">
        <f>IF(Z65&gt;0,0,Y65)</f>
        <v>0</v>
      </c>
      <c r="AB65" s="33">
        <f>MAX(U65,X65,AA65)</f>
        <v>515</v>
      </c>
      <c r="AC65" s="126">
        <f>R65+AB65</f>
        <v>515</v>
      </c>
      <c r="AD65" s="64"/>
      <c r="AE65" s="46"/>
      <c r="AF65" s="47">
        <f>IF(AE65&gt;0,0,AD65)</f>
        <v>0</v>
      </c>
      <c r="AG65" s="64"/>
      <c r="AH65" s="46"/>
      <c r="AI65" s="47">
        <f>IF(AH65&gt;0,0,AG65)</f>
        <v>0</v>
      </c>
      <c r="AJ65" s="64"/>
      <c r="AK65" s="46"/>
      <c r="AL65" s="47">
        <f>IF(AK65&gt;0,0,AJ65)</f>
        <v>0</v>
      </c>
      <c r="AM65" s="33">
        <f>MAX(AF65,AI65,AL65)</f>
        <v>0</v>
      </c>
      <c r="AN65" s="128">
        <f>(AM65+AB65+R65)</f>
        <v>515</v>
      </c>
      <c r="AO65" s="129">
        <f>(AN65*E65)</f>
        <v>456.29</v>
      </c>
      <c r="AP65" s="130">
        <f>IF(F65&gt;0,AO65*F65,AN65*E65)</f>
        <v>460.85290000000003</v>
      </c>
      <c r="AQ65" s="124">
        <f>(AN65/2.2046)</f>
        <v>233.60246756781274</v>
      </c>
      <c r="AR65" s="111">
        <v>2</v>
      </c>
      <c r="AS65" s="111"/>
    </row>
    <row r="66" spans="1:45" s="52" customFormat="1" ht="15" customHeight="1">
      <c r="A66" s="167" t="s">
        <v>98</v>
      </c>
      <c r="B66" s="46">
        <v>35</v>
      </c>
      <c r="C66" s="64">
        <v>233.9</v>
      </c>
      <c r="D66" s="115">
        <f>C66/2.2046</f>
        <v>106.0963440079833</v>
      </c>
      <c r="E66" s="68">
        <v>0.895</v>
      </c>
      <c r="F66" s="69"/>
      <c r="G66" s="70" t="s">
        <v>31</v>
      </c>
      <c r="H66" s="67">
        <v>242</v>
      </c>
      <c r="I66" s="16"/>
      <c r="J66" s="46"/>
      <c r="K66" s="47">
        <f>IF(J66&gt;0,0,I66)</f>
        <v>0</v>
      </c>
      <c r="L66" s="16"/>
      <c r="M66" s="46"/>
      <c r="N66" s="47">
        <f>IF(M66&gt;0,0,L66)</f>
        <v>0</v>
      </c>
      <c r="O66" s="16"/>
      <c r="P66" s="46"/>
      <c r="Q66" s="47">
        <f>IF(P66&gt;0,0,O66)</f>
        <v>0</v>
      </c>
      <c r="R66" s="33">
        <f>IF(COUNT(J66,M66)&gt;2,"out",MAX(K66,N66,Q66))</f>
        <v>0</v>
      </c>
      <c r="S66" s="45">
        <v>550</v>
      </c>
      <c r="T66" s="46"/>
      <c r="U66" s="47">
        <f>IF(T66&gt;0,0,S66)</f>
        <v>550</v>
      </c>
      <c r="V66" s="16">
        <v>605</v>
      </c>
      <c r="W66" s="46"/>
      <c r="X66" s="47">
        <f>IF(W66&gt;0,0,V66)</f>
        <v>605</v>
      </c>
      <c r="Y66" s="16">
        <v>620</v>
      </c>
      <c r="Z66" s="46"/>
      <c r="AA66" s="47">
        <f>IF(Z66&gt;0,0,Y66)</f>
        <v>620</v>
      </c>
      <c r="AB66" s="33">
        <f>MAX(U66,X66,AA66)</f>
        <v>620</v>
      </c>
      <c r="AC66" s="126">
        <f>R66+AB66</f>
        <v>620</v>
      </c>
      <c r="AD66" s="16"/>
      <c r="AE66" s="46"/>
      <c r="AF66" s="47">
        <f>IF(AE66&gt;0,0,AD66)</f>
        <v>0</v>
      </c>
      <c r="AG66" s="16"/>
      <c r="AH66" s="46"/>
      <c r="AI66" s="47">
        <f>IF(AH66&gt;0,0,AG66)</f>
        <v>0</v>
      </c>
      <c r="AJ66" s="16"/>
      <c r="AK66" s="46"/>
      <c r="AL66" s="47">
        <f>IF(AK66&gt;0,0,AJ66)</f>
        <v>0</v>
      </c>
      <c r="AM66" s="33">
        <f>MAX(AF66,AI66,AL66)</f>
        <v>0</v>
      </c>
      <c r="AN66" s="128">
        <f>(AM66+AB66+R66)</f>
        <v>620</v>
      </c>
      <c r="AO66" s="129">
        <f>(AN66*E66)</f>
        <v>554.9</v>
      </c>
      <c r="AP66" s="130">
        <f>IF(F66&gt;0,AO66*F66,AN66*E66)</f>
        <v>554.9</v>
      </c>
      <c r="AQ66" s="124">
        <f>(AN66/2.2046)</f>
        <v>281.2301551301823</v>
      </c>
      <c r="AR66" s="111">
        <v>1</v>
      </c>
      <c r="AS66" s="111" t="s">
        <v>107</v>
      </c>
    </row>
    <row r="67" spans="1:45" s="52" customFormat="1" ht="15" customHeight="1">
      <c r="A67" s="146" t="s">
        <v>118</v>
      </c>
      <c r="B67" s="46"/>
      <c r="C67" s="64"/>
      <c r="D67" s="115"/>
      <c r="E67" s="68"/>
      <c r="F67" s="69"/>
      <c r="G67" s="70"/>
      <c r="H67" s="67"/>
      <c r="I67" s="16"/>
      <c r="J67" s="46"/>
      <c r="K67" s="47"/>
      <c r="L67" s="16"/>
      <c r="M67" s="46"/>
      <c r="N67" s="47"/>
      <c r="O67" s="16"/>
      <c r="P67" s="46"/>
      <c r="Q67" s="47"/>
      <c r="R67" s="33"/>
      <c r="S67" s="45"/>
      <c r="T67" s="46"/>
      <c r="U67" s="47"/>
      <c r="V67" s="16"/>
      <c r="W67" s="46"/>
      <c r="X67" s="47"/>
      <c r="Y67" s="16"/>
      <c r="Z67" s="46"/>
      <c r="AA67" s="47"/>
      <c r="AB67" s="33"/>
      <c r="AC67" s="126"/>
      <c r="AD67" s="16"/>
      <c r="AE67" s="46"/>
      <c r="AF67" s="47"/>
      <c r="AG67" s="16"/>
      <c r="AH67" s="46"/>
      <c r="AI67" s="47"/>
      <c r="AJ67" s="16"/>
      <c r="AK67" s="46"/>
      <c r="AL67" s="47"/>
      <c r="AM67" s="33"/>
      <c r="AN67" s="128"/>
      <c r="AO67" s="129"/>
      <c r="AP67" s="130"/>
      <c r="AQ67" s="124"/>
      <c r="AR67" s="111"/>
      <c r="AS67" s="111"/>
    </row>
    <row r="68" spans="1:45" s="52" customFormat="1" ht="15" customHeight="1">
      <c r="A68" s="186" t="s">
        <v>96</v>
      </c>
      <c r="B68" s="46">
        <v>31</v>
      </c>
      <c r="C68" s="64">
        <v>267.45</v>
      </c>
      <c r="D68" s="115">
        <f>C68/2.2046</f>
        <v>121.31452417672139</v>
      </c>
      <c r="E68" s="68">
        <v>0.862</v>
      </c>
      <c r="F68" s="71"/>
      <c r="G68" s="72" t="s">
        <v>31</v>
      </c>
      <c r="H68" s="67">
        <v>275</v>
      </c>
      <c r="I68" s="16"/>
      <c r="J68" s="46"/>
      <c r="K68" s="47">
        <f>IF(J68&gt;0,0,I68)</f>
        <v>0</v>
      </c>
      <c r="L68" s="16"/>
      <c r="M68" s="46"/>
      <c r="N68" s="47">
        <f>IF(M68&gt;0,0,L68)</f>
        <v>0</v>
      </c>
      <c r="O68" s="16"/>
      <c r="P68" s="46"/>
      <c r="Q68" s="47">
        <f>IF(P68&gt;0,0,O68)</f>
        <v>0</v>
      </c>
      <c r="R68" s="33">
        <f>IF(COUNT(J68,M68)&gt;2,"out",MAX(K68,N68,Q68))</f>
        <v>0</v>
      </c>
      <c r="S68" s="45">
        <v>610</v>
      </c>
      <c r="T68" s="46" t="s">
        <v>51</v>
      </c>
      <c r="U68" s="47">
        <f>IF(T68&gt;0,0,S68)</f>
        <v>0</v>
      </c>
      <c r="V68" s="16">
        <v>630</v>
      </c>
      <c r="W68" s="46"/>
      <c r="X68" s="47">
        <f>IF(W68&gt;0,0,V68)</f>
        <v>630</v>
      </c>
      <c r="Y68" s="16">
        <v>650</v>
      </c>
      <c r="Z68" s="46" t="s">
        <v>51</v>
      </c>
      <c r="AA68" s="47">
        <f>IF(Z68&gt;0,0,Y68)</f>
        <v>0</v>
      </c>
      <c r="AB68" s="33">
        <f>MAX(U68,X68,AA68)</f>
        <v>630</v>
      </c>
      <c r="AC68" s="126">
        <f>R68+AB68</f>
        <v>630</v>
      </c>
      <c r="AD68" s="16"/>
      <c r="AE68" s="46"/>
      <c r="AF68" s="47">
        <f>IF(AE68&gt;0,0,AD68)</f>
        <v>0</v>
      </c>
      <c r="AG68" s="16"/>
      <c r="AH68" s="46"/>
      <c r="AI68" s="47">
        <f>IF(AH68&gt;0,0,AG68)</f>
        <v>0</v>
      </c>
      <c r="AJ68" s="16"/>
      <c r="AK68" s="46"/>
      <c r="AL68" s="47">
        <f>IF(AK68&gt;0,0,AJ68)</f>
        <v>0</v>
      </c>
      <c r="AM68" s="33">
        <f>MAX(AF68,AI68,AL68)</f>
        <v>0</v>
      </c>
      <c r="AN68" s="128">
        <f>(AM68+AB68+R68)</f>
        <v>630</v>
      </c>
      <c r="AO68" s="129">
        <f>(AN68*E68)</f>
        <v>543.06</v>
      </c>
      <c r="AP68" s="130">
        <f>IF(F68&gt;0,AO68*F68,AN68*E68)</f>
        <v>543.06</v>
      </c>
      <c r="AQ68" s="124">
        <f>(AN68/2.2046)</f>
        <v>285.76612537421755</v>
      </c>
      <c r="AR68" s="111">
        <v>1</v>
      </c>
      <c r="AS68" s="111"/>
    </row>
    <row r="69" spans="1:45" s="52" customFormat="1" ht="15" customHeight="1">
      <c r="A69" s="168" t="s">
        <v>119</v>
      </c>
      <c r="B69" s="46"/>
      <c r="C69" s="64"/>
      <c r="D69" s="115"/>
      <c r="E69" s="68"/>
      <c r="F69" s="71"/>
      <c r="G69" s="72"/>
      <c r="H69" s="67"/>
      <c r="I69" s="16"/>
      <c r="J69" s="46"/>
      <c r="K69" s="47"/>
      <c r="L69" s="16"/>
      <c r="M69" s="46"/>
      <c r="N69" s="47"/>
      <c r="O69" s="16"/>
      <c r="P69" s="46"/>
      <c r="Q69" s="47"/>
      <c r="R69" s="33"/>
      <c r="S69" s="45"/>
      <c r="T69" s="46"/>
      <c r="U69" s="47"/>
      <c r="V69" s="16"/>
      <c r="W69" s="46"/>
      <c r="X69" s="47"/>
      <c r="Y69" s="16"/>
      <c r="Z69" s="46"/>
      <c r="AA69" s="47"/>
      <c r="AB69" s="33"/>
      <c r="AC69" s="126"/>
      <c r="AD69" s="16"/>
      <c r="AE69" s="46"/>
      <c r="AF69" s="47"/>
      <c r="AG69" s="16"/>
      <c r="AH69" s="46"/>
      <c r="AI69" s="47"/>
      <c r="AJ69" s="16"/>
      <c r="AK69" s="46"/>
      <c r="AL69" s="47"/>
      <c r="AM69" s="33"/>
      <c r="AN69" s="128"/>
      <c r="AO69" s="129"/>
      <c r="AP69" s="130"/>
      <c r="AQ69" s="124"/>
      <c r="AR69" s="111"/>
      <c r="AS69" s="111"/>
    </row>
    <row r="70" spans="1:45" s="52" customFormat="1" ht="12.75">
      <c r="A70" s="186" t="s">
        <v>100</v>
      </c>
      <c r="B70" s="46">
        <v>29</v>
      </c>
      <c r="C70" s="64">
        <v>298.25</v>
      </c>
      <c r="D70" s="115">
        <f>C70/2.2046</f>
        <v>135.2853125283498</v>
      </c>
      <c r="E70" s="68">
        <v>0.846</v>
      </c>
      <c r="F70" s="71"/>
      <c r="G70" s="72" t="s">
        <v>31</v>
      </c>
      <c r="H70" s="67">
        <v>308</v>
      </c>
      <c r="I70" s="16"/>
      <c r="J70" s="46"/>
      <c r="K70" s="47">
        <f>IF(J70&gt;0,0,I70)</f>
        <v>0</v>
      </c>
      <c r="L70" s="16"/>
      <c r="M70" s="46"/>
      <c r="N70" s="47">
        <f>IF(M70&gt;0,0,L70)</f>
        <v>0</v>
      </c>
      <c r="O70" s="16"/>
      <c r="P70" s="46"/>
      <c r="Q70" s="47">
        <f>IF(P70&gt;0,0,O70)</f>
        <v>0</v>
      </c>
      <c r="R70" s="33">
        <f>IF(COUNT(J70,M70)&gt;2,"out",MAX(K70,N70,Q70))</f>
        <v>0</v>
      </c>
      <c r="S70" s="45">
        <v>700</v>
      </c>
      <c r="T70" s="46" t="s">
        <v>51</v>
      </c>
      <c r="U70" s="47">
        <f>IF(T70&gt;0,0,S70)</f>
        <v>0</v>
      </c>
      <c r="V70" s="16">
        <v>700</v>
      </c>
      <c r="W70" s="46" t="s">
        <v>51</v>
      </c>
      <c r="X70" s="47">
        <f>IF(W70&gt;0,0,V70)</f>
        <v>0</v>
      </c>
      <c r="Y70" s="16">
        <v>700</v>
      </c>
      <c r="Z70" s="46" t="s">
        <v>51</v>
      </c>
      <c r="AA70" s="47">
        <f>IF(Z70&gt;0,0,Y70)</f>
        <v>0</v>
      </c>
      <c r="AB70" s="33">
        <f>MAX(U70,X70,AA70)</f>
        <v>0</v>
      </c>
      <c r="AC70" s="126">
        <f>R70+AB70</f>
        <v>0</v>
      </c>
      <c r="AD70" s="16"/>
      <c r="AE70" s="46"/>
      <c r="AF70" s="47">
        <f>IF(AE70&gt;0,0,AD70)</f>
        <v>0</v>
      </c>
      <c r="AG70" s="16"/>
      <c r="AH70" s="46"/>
      <c r="AI70" s="47">
        <f>IF(AH70&gt;0,0,AG70)</f>
        <v>0</v>
      </c>
      <c r="AJ70" s="16"/>
      <c r="AK70" s="46"/>
      <c r="AL70" s="47">
        <f>IF(AK70&gt;0,0,AJ70)</f>
        <v>0</v>
      </c>
      <c r="AM70" s="33">
        <f>MAX(AF70,AI70,AL70)</f>
        <v>0</v>
      </c>
      <c r="AN70" s="128">
        <f>(AM70+AB70+R70)</f>
        <v>0</v>
      </c>
      <c r="AO70" s="129">
        <f>(AN70*E70)</f>
        <v>0</v>
      </c>
      <c r="AP70" s="130">
        <f>IF(F70&gt;0,AO70*F70,AN70*E70)</f>
        <v>0</v>
      </c>
      <c r="AQ70" s="124">
        <f>(AN70/2.2046)</f>
        <v>0</v>
      </c>
      <c r="AR70" s="111"/>
      <c r="AS70" s="111" t="s">
        <v>131</v>
      </c>
    </row>
    <row r="71" spans="1:45" s="185" customFormat="1" ht="12.75">
      <c r="A71" s="168" t="s">
        <v>128</v>
      </c>
      <c r="B71" s="170"/>
      <c r="C71" s="171"/>
      <c r="D71" s="172"/>
      <c r="E71" s="173"/>
      <c r="F71" s="174"/>
      <c r="G71" s="175"/>
      <c r="H71" s="176"/>
      <c r="I71" s="177"/>
      <c r="J71" s="170"/>
      <c r="K71" s="178"/>
      <c r="L71" s="179"/>
      <c r="M71" s="170"/>
      <c r="N71" s="178"/>
      <c r="O71" s="179"/>
      <c r="P71" s="170"/>
      <c r="Q71" s="178"/>
      <c r="R71" s="169"/>
      <c r="S71" s="180"/>
      <c r="T71" s="170"/>
      <c r="U71" s="178"/>
      <c r="V71" s="179"/>
      <c r="W71" s="170"/>
      <c r="X71" s="178"/>
      <c r="Y71" s="179"/>
      <c r="Z71" s="170"/>
      <c r="AA71" s="178"/>
      <c r="AB71" s="169"/>
      <c r="AC71" s="126"/>
      <c r="AD71" s="179"/>
      <c r="AE71" s="170"/>
      <c r="AF71" s="178"/>
      <c r="AG71" s="179"/>
      <c r="AH71" s="170"/>
      <c r="AI71" s="178"/>
      <c r="AJ71" s="179"/>
      <c r="AK71" s="170"/>
      <c r="AL71" s="178"/>
      <c r="AM71" s="169"/>
      <c r="AN71" s="181"/>
      <c r="AO71" s="182"/>
      <c r="AP71" s="183"/>
      <c r="AQ71" s="184"/>
      <c r="AR71" s="166"/>
      <c r="AS71" s="166"/>
    </row>
    <row r="72" spans="1:45" s="52" customFormat="1" ht="15" customHeight="1">
      <c r="A72" s="186" t="s">
        <v>36</v>
      </c>
      <c r="B72" s="46">
        <v>67</v>
      </c>
      <c r="C72" s="64">
        <v>162.5</v>
      </c>
      <c r="D72" s="115">
        <f>C72/2.2046</f>
        <v>73.70951646557198</v>
      </c>
      <c r="E72" s="68">
        <v>1.139</v>
      </c>
      <c r="F72" s="143">
        <v>1.543</v>
      </c>
      <c r="G72" s="144" t="s">
        <v>29</v>
      </c>
      <c r="H72" s="14">
        <v>165</v>
      </c>
      <c r="I72" s="45"/>
      <c r="J72" s="46"/>
      <c r="K72" s="47">
        <f>IF(J72&gt;0,0,I72)</f>
        <v>0</v>
      </c>
      <c r="L72" s="16"/>
      <c r="M72" s="46"/>
      <c r="N72" s="47">
        <f>IF(M72&gt;0,0,L72)</f>
        <v>0</v>
      </c>
      <c r="O72" s="16"/>
      <c r="P72" s="46"/>
      <c r="Q72" s="47">
        <f>IF(P72&gt;0,0,O72)</f>
        <v>0</v>
      </c>
      <c r="R72" s="33">
        <f>IF(COUNT(J72,M72)&gt;2,"out",MAX(K72,N72,Q72))</f>
        <v>0</v>
      </c>
      <c r="S72" s="45">
        <v>205</v>
      </c>
      <c r="T72" s="46"/>
      <c r="U72" s="47">
        <f>IF(T72&gt;0,0,S72)</f>
        <v>205</v>
      </c>
      <c r="V72" s="16">
        <v>215</v>
      </c>
      <c r="W72" s="46"/>
      <c r="X72" s="47">
        <f>IF(W72&gt;0,0,V72)</f>
        <v>215</v>
      </c>
      <c r="Y72" s="16">
        <v>225</v>
      </c>
      <c r="Z72" s="46" t="s">
        <v>51</v>
      </c>
      <c r="AA72" s="47">
        <f>IF(Z72&gt;0,0,Y72)</f>
        <v>0</v>
      </c>
      <c r="AB72" s="33">
        <f>MAX(U72,X72,AA72)</f>
        <v>215</v>
      </c>
      <c r="AC72" s="126">
        <f>R72+AB72</f>
        <v>215</v>
      </c>
      <c r="AD72" s="16"/>
      <c r="AE72" s="46"/>
      <c r="AF72" s="47">
        <f>IF(AE72&gt;0,0,AD72)</f>
        <v>0</v>
      </c>
      <c r="AG72" s="16"/>
      <c r="AH72" s="46"/>
      <c r="AI72" s="47">
        <f>IF(AH72&gt;0,0,AG72)</f>
        <v>0</v>
      </c>
      <c r="AJ72" s="16"/>
      <c r="AK72" s="46"/>
      <c r="AL72" s="47">
        <f>IF(AK72&gt;0,0,AJ72)</f>
        <v>0</v>
      </c>
      <c r="AM72" s="33">
        <f>MAX(AF72,AI72,AL72)</f>
        <v>0</v>
      </c>
      <c r="AN72" s="128">
        <f>(AM72+AB72+R72)</f>
        <v>215</v>
      </c>
      <c r="AO72" s="129">
        <f>(AN72*E72)</f>
        <v>244.885</v>
      </c>
      <c r="AP72" s="130">
        <f>IF(F72&gt;0,AO72*F72,AN72*E72)</f>
        <v>377.857555</v>
      </c>
      <c r="AQ72" s="124">
        <f>(AN72/2.2046)</f>
        <v>97.52336024675678</v>
      </c>
      <c r="AR72" s="111">
        <v>1</v>
      </c>
      <c r="AS72" s="111"/>
    </row>
    <row r="73" spans="1:45" s="52" customFormat="1" ht="15" customHeight="1">
      <c r="A73" s="168" t="s">
        <v>121</v>
      </c>
      <c r="B73" s="46"/>
      <c r="C73" s="64"/>
      <c r="D73" s="115"/>
      <c r="E73" s="68"/>
      <c r="F73" s="143"/>
      <c r="G73" s="144"/>
      <c r="H73" s="14"/>
      <c r="I73" s="45"/>
      <c r="J73" s="46"/>
      <c r="K73" s="47"/>
      <c r="L73" s="16"/>
      <c r="M73" s="46"/>
      <c r="N73" s="47"/>
      <c r="O73" s="16"/>
      <c r="P73" s="46"/>
      <c r="Q73" s="47"/>
      <c r="R73" s="33"/>
      <c r="S73" s="45"/>
      <c r="T73" s="46"/>
      <c r="U73" s="47"/>
      <c r="V73" s="16"/>
      <c r="W73" s="46"/>
      <c r="X73" s="47"/>
      <c r="Y73" s="16"/>
      <c r="Z73" s="46"/>
      <c r="AA73" s="47"/>
      <c r="AB73" s="33"/>
      <c r="AC73" s="126"/>
      <c r="AD73" s="16"/>
      <c r="AE73" s="46"/>
      <c r="AF73" s="47"/>
      <c r="AG73" s="16"/>
      <c r="AH73" s="46"/>
      <c r="AI73" s="47"/>
      <c r="AJ73" s="16"/>
      <c r="AK73" s="46"/>
      <c r="AL73" s="47"/>
      <c r="AM73" s="33"/>
      <c r="AN73" s="128"/>
      <c r="AO73" s="129"/>
      <c r="AP73" s="130"/>
      <c r="AQ73" s="124"/>
      <c r="AR73" s="111"/>
      <c r="AS73" s="111"/>
    </row>
    <row r="74" spans="1:45" s="52" customFormat="1" ht="12.75">
      <c r="A74" s="186" t="s">
        <v>99</v>
      </c>
      <c r="B74" s="46">
        <v>75</v>
      </c>
      <c r="C74" s="64">
        <v>181</v>
      </c>
      <c r="D74" s="115">
        <f>C74/2.2046</f>
        <v>82.1010614170371</v>
      </c>
      <c r="E74" s="68">
        <v>1.034</v>
      </c>
      <c r="F74" s="143">
        <v>1.835</v>
      </c>
      <c r="G74" s="144" t="s">
        <v>29</v>
      </c>
      <c r="H74" s="14">
        <v>181</v>
      </c>
      <c r="I74" s="45"/>
      <c r="J74" s="46"/>
      <c r="K74" s="47">
        <f>IF(J74&gt;0,0,I74)</f>
        <v>0</v>
      </c>
      <c r="L74" s="16"/>
      <c r="M74" s="46"/>
      <c r="N74" s="47">
        <f>IF(M74&gt;0,0,L74)</f>
        <v>0</v>
      </c>
      <c r="O74" s="16"/>
      <c r="P74" s="46"/>
      <c r="Q74" s="47">
        <f>IF(P74&gt;0,0,O74)</f>
        <v>0</v>
      </c>
      <c r="R74" s="33">
        <f>IF(COUNT(J74,M74)&gt;2,"out",MAX(K74,N74,Q74))</f>
        <v>0</v>
      </c>
      <c r="S74" s="45">
        <v>220</v>
      </c>
      <c r="T74" s="46" t="s">
        <v>51</v>
      </c>
      <c r="U74" s="47">
        <f>IF(T74&gt;0,0,S74)</f>
        <v>0</v>
      </c>
      <c r="V74" s="16">
        <v>220</v>
      </c>
      <c r="W74" s="46"/>
      <c r="X74" s="47">
        <f>IF(W74&gt;0,0,V74)</f>
        <v>220</v>
      </c>
      <c r="Y74" s="16">
        <v>225</v>
      </c>
      <c r="Z74" s="46" t="s">
        <v>51</v>
      </c>
      <c r="AA74" s="47">
        <f>IF(Z74&gt;0,0,Y74)</f>
        <v>0</v>
      </c>
      <c r="AB74" s="33">
        <f>MAX(U74,X74,AA74)</f>
        <v>220</v>
      </c>
      <c r="AC74" s="126">
        <f>R74+AB74</f>
        <v>220</v>
      </c>
      <c r="AD74" s="16"/>
      <c r="AE74" s="46"/>
      <c r="AF74" s="47">
        <f>IF(AE74&gt;0,0,AD74)</f>
        <v>0</v>
      </c>
      <c r="AG74" s="16"/>
      <c r="AH74" s="46"/>
      <c r="AI74" s="47">
        <f>IF(AH74&gt;0,0,AG74)</f>
        <v>0</v>
      </c>
      <c r="AJ74" s="16"/>
      <c r="AK74" s="46"/>
      <c r="AL74" s="47">
        <f>IF(AK74&gt;0,0,AJ74)</f>
        <v>0</v>
      </c>
      <c r="AM74" s="33">
        <f>MAX(AF74,AI74,AL74)</f>
        <v>0</v>
      </c>
      <c r="AN74" s="128">
        <f>(AM74+AB74+R74)</f>
        <v>220</v>
      </c>
      <c r="AO74" s="129">
        <f>(AN74*E74)</f>
        <v>227.48000000000002</v>
      </c>
      <c r="AP74" s="130">
        <f>IF(F74&gt;0,AO74*F74,AN74*E74)</f>
        <v>417.42580000000004</v>
      </c>
      <c r="AQ74" s="124">
        <f>(AN74/2.2046)</f>
        <v>99.79134536877437</v>
      </c>
      <c r="AR74" s="111">
        <v>1</v>
      </c>
      <c r="AS74" s="111"/>
    </row>
    <row r="75" spans="1:45" s="52" customFormat="1" ht="12.75">
      <c r="A75" s="168" t="s">
        <v>122</v>
      </c>
      <c r="B75" s="46"/>
      <c r="C75" s="64"/>
      <c r="D75" s="115"/>
      <c r="E75" s="68"/>
      <c r="F75" s="143"/>
      <c r="G75" s="144"/>
      <c r="H75" s="14"/>
      <c r="I75" s="45"/>
      <c r="J75" s="46"/>
      <c r="K75" s="47"/>
      <c r="L75" s="16"/>
      <c r="M75" s="46"/>
      <c r="N75" s="47"/>
      <c r="O75" s="16"/>
      <c r="P75" s="46"/>
      <c r="Q75" s="47"/>
      <c r="R75" s="33"/>
      <c r="S75" s="45"/>
      <c r="T75" s="46"/>
      <c r="U75" s="47"/>
      <c r="V75" s="16"/>
      <c r="W75" s="46"/>
      <c r="X75" s="47"/>
      <c r="Y75" s="16"/>
      <c r="Z75" s="46"/>
      <c r="AA75" s="47"/>
      <c r="AB75" s="33"/>
      <c r="AC75" s="126"/>
      <c r="AD75" s="16"/>
      <c r="AE75" s="46"/>
      <c r="AF75" s="47"/>
      <c r="AG75" s="16"/>
      <c r="AH75" s="46"/>
      <c r="AI75" s="47"/>
      <c r="AJ75" s="16"/>
      <c r="AK75" s="46"/>
      <c r="AL75" s="47"/>
      <c r="AM75" s="33"/>
      <c r="AN75" s="128"/>
      <c r="AO75" s="129"/>
      <c r="AP75" s="130"/>
      <c r="AQ75" s="124"/>
      <c r="AR75" s="111"/>
      <c r="AS75" s="111"/>
    </row>
    <row r="76" spans="1:45" s="52" customFormat="1" ht="12.75">
      <c r="A76" s="167" t="s">
        <v>74</v>
      </c>
      <c r="B76" s="46">
        <v>43</v>
      </c>
      <c r="C76" s="115">
        <v>193.7</v>
      </c>
      <c r="D76" s="115">
        <f>C76/2.2046</f>
        <v>87.8617436269618</v>
      </c>
      <c r="E76" s="68">
        <v>0.985</v>
      </c>
      <c r="F76" s="84">
        <v>1.031</v>
      </c>
      <c r="G76" s="67" t="s">
        <v>29</v>
      </c>
      <c r="H76" s="14">
        <v>198</v>
      </c>
      <c r="I76" s="148"/>
      <c r="J76" s="46"/>
      <c r="K76" s="47">
        <f>IF(J76&gt;0,0,I76)</f>
        <v>0</v>
      </c>
      <c r="L76" s="64"/>
      <c r="M76" s="46"/>
      <c r="N76" s="47">
        <f>IF(M76&gt;0,0,L76)</f>
        <v>0</v>
      </c>
      <c r="O76" s="64"/>
      <c r="P76" s="46"/>
      <c r="Q76" s="47">
        <f>IF(P76&gt;0,0,O76)</f>
        <v>0</v>
      </c>
      <c r="R76" s="33">
        <f>IF(COUNT(J76,M76)&gt;2,"out",MAX(K76,N76,Q76))</f>
        <v>0</v>
      </c>
      <c r="S76" s="148">
        <v>250</v>
      </c>
      <c r="T76" s="46"/>
      <c r="U76" s="47">
        <f>IF(T76&gt;0,0,S76)</f>
        <v>250</v>
      </c>
      <c r="V76" s="64">
        <v>275</v>
      </c>
      <c r="W76" s="46"/>
      <c r="X76" s="47">
        <f>IF(W76&gt;0,0,V76)</f>
        <v>275</v>
      </c>
      <c r="Y76" s="64">
        <v>300</v>
      </c>
      <c r="Z76" s="46" t="s">
        <v>51</v>
      </c>
      <c r="AA76" s="47">
        <f>IF(Z76&gt;0,0,Y76)</f>
        <v>0</v>
      </c>
      <c r="AB76" s="33">
        <f>MAX(U76,X76,AA76)</f>
        <v>275</v>
      </c>
      <c r="AC76" s="126">
        <f>R76+AB76</f>
        <v>275</v>
      </c>
      <c r="AD76" s="64"/>
      <c r="AE76" s="46"/>
      <c r="AF76" s="47">
        <f>IF(AE76&gt;0,0,AD76)</f>
        <v>0</v>
      </c>
      <c r="AG76" s="64"/>
      <c r="AH76" s="46"/>
      <c r="AI76" s="47">
        <f>IF(AH76&gt;0,0,AG76)</f>
        <v>0</v>
      </c>
      <c r="AJ76" s="64"/>
      <c r="AK76" s="46"/>
      <c r="AL76" s="47">
        <f>IF(AK76&gt;0,0,AJ76)</f>
        <v>0</v>
      </c>
      <c r="AM76" s="33">
        <f>MAX(AF76,AI76,AL76)</f>
        <v>0</v>
      </c>
      <c r="AN76" s="128">
        <f>(AM76+AB76+R76)</f>
        <v>275</v>
      </c>
      <c r="AO76" s="129">
        <f>(AN76*E76)</f>
        <v>270.875</v>
      </c>
      <c r="AP76" s="130">
        <f>IF(F76&gt;0,AO76*F76,AN76*E76)</f>
        <v>279.27212499999996</v>
      </c>
      <c r="AQ76" s="124">
        <f>(AN76/2.2046)</f>
        <v>124.73918171096797</v>
      </c>
      <c r="AR76" s="111">
        <v>1</v>
      </c>
      <c r="AS76" s="111"/>
    </row>
    <row r="77" spans="1:45" s="52" customFormat="1" ht="12.75">
      <c r="A77" s="146" t="s">
        <v>125</v>
      </c>
      <c r="B77" s="46"/>
      <c r="C77" s="115"/>
      <c r="D77" s="115"/>
      <c r="E77" s="68"/>
      <c r="F77" s="84"/>
      <c r="G77" s="67"/>
      <c r="H77" s="14"/>
      <c r="I77" s="148"/>
      <c r="J77" s="46"/>
      <c r="K77" s="47"/>
      <c r="L77" s="64"/>
      <c r="M77" s="46"/>
      <c r="N77" s="47"/>
      <c r="O77" s="64"/>
      <c r="P77" s="46"/>
      <c r="Q77" s="47"/>
      <c r="R77" s="33"/>
      <c r="S77" s="148"/>
      <c r="T77" s="46"/>
      <c r="U77" s="47"/>
      <c r="V77" s="64"/>
      <c r="W77" s="46"/>
      <c r="X77" s="47"/>
      <c r="Y77" s="64"/>
      <c r="Z77" s="46"/>
      <c r="AA77" s="47"/>
      <c r="AB77" s="33"/>
      <c r="AC77" s="126"/>
      <c r="AD77" s="64"/>
      <c r="AE77" s="46"/>
      <c r="AF77" s="47"/>
      <c r="AG77" s="64"/>
      <c r="AH77" s="46"/>
      <c r="AI77" s="47"/>
      <c r="AJ77" s="64"/>
      <c r="AK77" s="46"/>
      <c r="AL77" s="47"/>
      <c r="AM77" s="33"/>
      <c r="AN77" s="128"/>
      <c r="AO77" s="129"/>
      <c r="AP77" s="130"/>
      <c r="AQ77" s="124"/>
      <c r="AR77" s="111"/>
      <c r="AS77" s="111"/>
    </row>
    <row r="78" spans="1:45" s="52" customFormat="1" ht="12.75">
      <c r="A78" s="167" t="s">
        <v>95</v>
      </c>
      <c r="B78" s="46">
        <v>52</v>
      </c>
      <c r="C78" s="64">
        <v>251.7</v>
      </c>
      <c r="D78" s="115">
        <f>C78/2.2046</f>
        <v>114.17037104236596</v>
      </c>
      <c r="E78" s="68">
        <v>0.875</v>
      </c>
      <c r="F78" s="84">
        <v>1.165</v>
      </c>
      <c r="G78" s="142" t="s">
        <v>29</v>
      </c>
      <c r="H78" s="14">
        <v>275</v>
      </c>
      <c r="I78" s="45"/>
      <c r="J78" s="46"/>
      <c r="K78" s="47">
        <f>IF(J78&gt;0,0,I78)</f>
        <v>0</v>
      </c>
      <c r="L78" s="16"/>
      <c r="M78" s="46"/>
      <c r="N78" s="47">
        <f>IF(M78&gt;0,0,L78)</f>
        <v>0</v>
      </c>
      <c r="O78" s="16"/>
      <c r="P78" s="46"/>
      <c r="Q78" s="47">
        <f>IF(P78&gt;0,0,O78)</f>
        <v>0</v>
      </c>
      <c r="R78" s="33">
        <f>IF(COUNT(J78,M78)&gt;2,"out",MAX(K78,N78,Q78))</f>
        <v>0</v>
      </c>
      <c r="S78" s="45">
        <v>485</v>
      </c>
      <c r="T78" s="46"/>
      <c r="U78" s="47">
        <f>IF(T78&gt;0,0,S78)</f>
        <v>485</v>
      </c>
      <c r="V78" s="16">
        <v>530</v>
      </c>
      <c r="W78" s="46" t="s">
        <v>51</v>
      </c>
      <c r="X78" s="47">
        <f>IF(W78&gt;0,0,V78)</f>
        <v>0</v>
      </c>
      <c r="Y78" s="16">
        <v>550</v>
      </c>
      <c r="Z78" s="46" t="s">
        <v>51</v>
      </c>
      <c r="AA78" s="47">
        <f>IF(Z78&gt;0,0,Y78)</f>
        <v>0</v>
      </c>
      <c r="AB78" s="33">
        <f>MAX(U78,X78,AA78)</f>
        <v>485</v>
      </c>
      <c r="AC78" s="126">
        <f>R78+AB78</f>
        <v>485</v>
      </c>
      <c r="AD78" s="16"/>
      <c r="AE78" s="46"/>
      <c r="AF78" s="47">
        <f>IF(AE78&gt;0,0,AD78)</f>
        <v>0</v>
      </c>
      <c r="AG78" s="16"/>
      <c r="AH78" s="46"/>
      <c r="AI78" s="47">
        <f>IF(AH78&gt;0,0,AG78)</f>
        <v>0</v>
      </c>
      <c r="AJ78" s="16"/>
      <c r="AK78" s="46"/>
      <c r="AL78" s="47">
        <f>IF(AK78&gt;0,0,AJ78)</f>
        <v>0</v>
      </c>
      <c r="AM78" s="33">
        <f>MAX(AF78,AI78,AL78)</f>
        <v>0</v>
      </c>
      <c r="AN78" s="128">
        <f>(AM78+AB78+R78)</f>
        <v>485</v>
      </c>
      <c r="AO78" s="129">
        <f>(AN78*E78)</f>
        <v>424.375</v>
      </c>
      <c r="AP78" s="130">
        <f>IF(F78&gt;0,AO78*F78,AN78*E78)</f>
        <v>494.396875</v>
      </c>
      <c r="AQ78" s="124">
        <f>(AN78/2.2046)</f>
        <v>219.99455683570716</v>
      </c>
      <c r="AR78" s="111">
        <v>1</v>
      </c>
      <c r="AS78" s="111"/>
    </row>
    <row r="79" spans="1:45" s="52" customFormat="1" ht="12.75">
      <c r="A79" s="146" t="s">
        <v>129</v>
      </c>
      <c r="B79" s="46"/>
      <c r="C79" s="64"/>
      <c r="D79" s="115"/>
      <c r="E79" s="68"/>
      <c r="F79" s="84"/>
      <c r="G79" s="142"/>
      <c r="H79" s="14"/>
      <c r="I79" s="149"/>
      <c r="J79" s="46"/>
      <c r="K79" s="47"/>
      <c r="L79" s="16"/>
      <c r="M79" s="46"/>
      <c r="N79" s="47"/>
      <c r="O79" s="16"/>
      <c r="P79" s="46"/>
      <c r="Q79" s="47"/>
      <c r="R79" s="33"/>
      <c r="S79" s="45"/>
      <c r="T79" s="46"/>
      <c r="U79" s="47"/>
      <c r="V79" s="16"/>
      <c r="W79" s="46"/>
      <c r="X79" s="47"/>
      <c r="Y79" s="16"/>
      <c r="Z79" s="46"/>
      <c r="AA79" s="47"/>
      <c r="AB79" s="33"/>
      <c r="AC79" s="126"/>
      <c r="AD79" s="16"/>
      <c r="AE79" s="46"/>
      <c r="AF79" s="47"/>
      <c r="AG79" s="16"/>
      <c r="AH79" s="46"/>
      <c r="AI79" s="47"/>
      <c r="AJ79" s="16"/>
      <c r="AK79" s="46"/>
      <c r="AL79" s="47"/>
      <c r="AM79" s="33"/>
      <c r="AN79" s="128"/>
      <c r="AO79" s="129"/>
      <c r="AP79" s="130"/>
      <c r="AQ79" s="124"/>
      <c r="AR79" s="111"/>
      <c r="AS79" s="111"/>
    </row>
    <row r="80" spans="1:45" s="52" customFormat="1" ht="12.75">
      <c r="A80" s="186" t="s">
        <v>35</v>
      </c>
      <c r="B80" s="46">
        <v>19</v>
      </c>
      <c r="C80" s="64">
        <v>157.85</v>
      </c>
      <c r="D80" s="115">
        <f>C80/2.2046</f>
        <v>71.60029030209562</v>
      </c>
      <c r="E80" s="68">
        <v>1.17</v>
      </c>
      <c r="F80" s="143"/>
      <c r="G80" s="144" t="s">
        <v>80</v>
      </c>
      <c r="H80" s="14">
        <v>165</v>
      </c>
      <c r="I80" s="16"/>
      <c r="J80" s="46"/>
      <c r="K80" s="47">
        <f>IF(J80&gt;0,0,I80)</f>
        <v>0</v>
      </c>
      <c r="L80" s="16"/>
      <c r="M80" s="46"/>
      <c r="N80" s="47">
        <f>IF(M80&gt;0,0,L80)</f>
        <v>0</v>
      </c>
      <c r="O80" s="16"/>
      <c r="P80" s="46"/>
      <c r="Q80" s="47">
        <f>IF(P80&gt;0,0,O80)</f>
        <v>0</v>
      </c>
      <c r="R80" s="33">
        <f>IF(COUNT(J80,M80)&gt;2,"out",MAX(K80,N80,Q80))</f>
        <v>0</v>
      </c>
      <c r="S80" s="45">
        <v>365</v>
      </c>
      <c r="T80" s="46" t="s">
        <v>51</v>
      </c>
      <c r="U80" s="47">
        <f>IF(T80&gt;0,0,S80)</f>
        <v>0</v>
      </c>
      <c r="V80" s="16">
        <v>385</v>
      </c>
      <c r="W80" s="46"/>
      <c r="X80" s="47">
        <f>IF(W80&gt;0,0,V80)</f>
        <v>385</v>
      </c>
      <c r="Y80" s="16">
        <v>405</v>
      </c>
      <c r="Z80" s="46" t="s">
        <v>51</v>
      </c>
      <c r="AA80" s="47">
        <f>IF(Z80&gt;0,0,Y80)</f>
        <v>0</v>
      </c>
      <c r="AB80" s="33">
        <f>MAX(U80,X80,AA80)</f>
        <v>385</v>
      </c>
      <c r="AC80" s="126">
        <f>R80+AB80</f>
        <v>385</v>
      </c>
      <c r="AD80" s="16"/>
      <c r="AE80" s="46"/>
      <c r="AF80" s="47"/>
      <c r="AG80" s="16"/>
      <c r="AH80" s="46"/>
      <c r="AI80" s="47"/>
      <c r="AJ80" s="16"/>
      <c r="AK80" s="46"/>
      <c r="AL80" s="47"/>
      <c r="AM80" s="33">
        <f>MAX(AF80,AI80,AL80)</f>
        <v>0</v>
      </c>
      <c r="AN80" s="128">
        <f>(AM80+AB80+R80)</f>
        <v>385</v>
      </c>
      <c r="AO80" s="129">
        <f>(AN80*E80)</f>
        <v>450.45</v>
      </c>
      <c r="AP80" s="130">
        <f>IF(F80&gt;0,AO80*F80,AN80*E80)</f>
        <v>450.45</v>
      </c>
      <c r="AQ80" s="124">
        <f>(AN80/2.2046)</f>
        <v>174.63485439535515</v>
      </c>
      <c r="AR80" s="111">
        <v>1</v>
      </c>
      <c r="AS80" s="111"/>
    </row>
    <row r="81" spans="1:45" s="52" customFormat="1" ht="12.75">
      <c r="A81" s="168" t="s">
        <v>130</v>
      </c>
      <c r="B81" s="46"/>
      <c r="C81" s="64"/>
      <c r="D81" s="115"/>
      <c r="E81" s="68"/>
      <c r="F81" s="143"/>
      <c r="G81" s="144"/>
      <c r="H81" s="14"/>
      <c r="I81" s="149"/>
      <c r="J81" s="46"/>
      <c r="K81" s="47"/>
      <c r="L81" s="16"/>
      <c r="M81" s="46"/>
      <c r="N81" s="47"/>
      <c r="O81" s="16"/>
      <c r="P81" s="46"/>
      <c r="Q81" s="47"/>
      <c r="R81" s="33"/>
      <c r="S81" s="45"/>
      <c r="T81" s="46"/>
      <c r="U81" s="47"/>
      <c r="V81" s="16"/>
      <c r="W81" s="46"/>
      <c r="X81" s="47"/>
      <c r="Y81" s="16"/>
      <c r="Z81" s="46"/>
      <c r="AA81" s="47"/>
      <c r="AB81" s="33"/>
      <c r="AC81" s="126"/>
      <c r="AD81" s="16"/>
      <c r="AE81" s="46"/>
      <c r="AF81" s="47"/>
      <c r="AG81" s="16"/>
      <c r="AH81" s="46"/>
      <c r="AI81" s="47"/>
      <c r="AJ81" s="16"/>
      <c r="AK81" s="46"/>
      <c r="AL81" s="47"/>
      <c r="AM81" s="33"/>
      <c r="AN81" s="128"/>
      <c r="AO81" s="129"/>
      <c r="AP81" s="130"/>
      <c r="AQ81" s="124"/>
      <c r="AR81" s="111"/>
      <c r="AS81" s="111"/>
    </row>
    <row r="82" spans="1:45" s="52" customFormat="1" ht="12.75">
      <c r="A82" s="186" t="s">
        <v>94</v>
      </c>
      <c r="B82" s="46">
        <v>16</v>
      </c>
      <c r="C82" s="64">
        <v>244</v>
      </c>
      <c r="D82" s="115">
        <f>C82/2.2046</f>
        <v>110.67767395445885</v>
      </c>
      <c r="E82" s="68">
        <v>0.883</v>
      </c>
      <c r="F82" s="190"/>
      <c r="G82" s="142" t="s">
        <v>80</v>
      </c>
      <c r="H82" s="14">
        <v>275</v>
      </c>
      <c r="I82" s="45"/>
      <c r="J82" s="46"/>
      <c r="K82" s="47">
        <f>IF(J82&gt;0,0,I82)</f>
        <v>0</v>
      </c>
      <c r="L82" s="16"/>
      <c r="M82" s="46"/>
      <c r="N82" s="47">
        <f>IF(M82&gt;0,0,L82)</f>
        <v>0</v>
      </c>
      <c r="O82" s="16"/>
      <c r="P82" s="46"/>
      <c r="Q82" s="47">
        <f>IF(P82&gt;0,0,O82)</f>
        <v>0</v>
      </c>
      <c r="R82" s="33">
        <f>IF(COUNT(J82,M82)&gt;2,"out",MAX(K82,N82,Q82))</f>
        <v>0</v>
      </c>
      <c r="S82" s="45">
        <v>300</v>
      </c>
      <c r="T82" s="46" t="s">
        <v>51</v>
      </c>
      <c r="U82" s="47">
        <f>IF(T82&gt;0,0,S82)</f>
        <v>0</v>
      </c>
      <c r="V82" s="16">
        <v>315</v>
      </c>
      <c r="W82" s="46" t="s">
        <v>51</v>
      </c>
      <c r="X82" s="47">
        <f>IF(W82&gt;0,0,V82)</f>
        <v>0</v>
      </c>
      <c r="Y82" s="16">
        <v>315</v>
      </c>
      <c r="Z82" s="46" t="s">
        <v>51</v>
      </c>
      <c r="AA82" s="47">
        <f>IF(Z82&gt;0,0,Y82)</f>
        <v>0</v>
      </c>
      <c r="AB82" s="33">
        <f>MAX(U82,X82,AA82)</f>
        <v>0</v>
      </c>
      <c r="AC82" s="126">
        <f>R82+AB82</f>
        <v>0</v>
      </c>
      <c r="AD82" s="16"/>
      <c r="AE82" s="46"/>
      <c r="AF82" s="47">
        <f>IF(AE82&gt;0,0,AD82)</f>
        <v>0</v>
      </c>
      <c r="AG82" s="16"/>
      <c r="AH82" s="46"/>
      <c r="AI82" s="47">
        <f>IF(AH82&gt;0,0,AG82)</f>
        <v>0</v>
      </c>
      <c r="AJ82" s="16"/>
      <c r="AK82" s="46"/>
      <c r="AL82" s="47">
        <f>IF(AK82&gt;0,0,AJ82)</f>
        <v>0</v>
      </c>
      <c r="AM82" s="33">
        <f>MAX(AF82,AI82,AL82)</f>
        <v>0</v>
      </c>
      <c r="AN82" s="128">
        <f>(AM82+AB82+R82)</f>
        <v>0</v>
      </c>
      <c r="AO82" s="129">
        <f>(AN82*E82)</f>
        <v>0</v>
      </c>
      <c r="AP82" s="130">
        <f>IF(F82&gt;0,AO82*F82,AN82*E82)</f>
        <v>0</v>
      </c>
      <c r="AQ82" s="124">
        <f>(AN82/2.2046)</f>
        <v>0</v>
      </c>
      <c r="AR82" s="111"/>
      <c r="AS82" s="111" t="s">
        <v>131</v>
      </c>
    </row>
  </sheetData>
  <autoFilter ref="A1:AS1"/>
  <printOptions horizontalCentered="1" verticalCentered="1"/>
  <pageMargins left="0.25" right="0.46" top="0.29" bottom="0" header="0.25" footer="0.29"/>
  <pageSetup horizontalDpi="300" verticalDpi="300" orientation="landscape" scale="48" r:id="rId1"/>
  <headerFooter alignWithMargins="0">
    <oddHeader>&amp;LColumbia&amp;CAPF South Carolina State Open Powerlifting Meet&amp;RDecember  17,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B40"/>
  <sheetViews>
    <sheetView view="pageBreakPreview" zoomScaleNormal="110" zoomScaleSheetLayoutView="100" workbookViewId="0" topLeftCell="A1">
      <pane ySplit="1" topLeftCell="BM2" activePane="bottomLeft" state="frozen"/>
      <selection pane="topLeft" activeCell="A1" sqref="A1"/>
      <selection pane="bottomLeft" activeCell="W39" sqref="W39"/>
    </sheetView>
  </sheetViews>
  <sheetFormatPr defaultColWidth="9.140625" defaultRowHeight="12.75"/>
  <cols>
    <col min="1" max="1" width="18.7109375" style="17" customWidth="1"/>
    <col min="2" max="2" width="3.57421875" style="17" customWidth="1"/>
    <col min="3" max="4" width="10.00390625" style="17" customWidth="1"/>
    <col min="5" max="7" width="7.140625" style="17" customWidth="1"/>
    <col min="8" max="8" width="7.421875" style="17" customWidth="1"/>
    <col min="9" max="9" width="7.28125" style="17" hidden="1" customWidth="1"/>
    <col min="10" max="10" width="3.57421875" style="19" hidden="1" customWidth="1"/>
    <col min="11" max="11" width="7.28125" style="18" hidden="1" customWidth="1"/>
    <col min="12" max="12" width="8.421875" style="17" hidden="1" customWidth="1"/>
    <col min="13" max="13" width="3.57421875" style="19" hidden="1" customWidth="1"/>
    <col min="14" max="14" width="8.421875" style="18" hidden="1" customWidth="1"/>
    <col min="15" max="15" width="7.28125" style="17" hidden="1" customWidth="1"/>
    <col min="16" max="16" width="3.57421875" style="19" hidden="1" customWidth="1"/>
    <col min="17" max="17" width="7.28125" style="18" hidden="1" customWidth="1"/>
    <col min="18" max="18" width="9.57421875" style="34" hidden="1" customWidth="1"/>
    <col min="19" max="19" width="7.28125" style="17" customWidth="1"/>
    <col min="20" max="20" width="3.57421875" style="17" customWidth="1"/>
    <col min="21" max="21" width="7.28125" style="18" customWidth="1"/>
    <col min="22" max="22" width="7.28125" style="17" customWidth="1"/>
    <col min="23" max="23" width="3.57421875" style="17" customWidth="1"/>
    <col min="24" max="24" width="7.28125" style="18" customWidth="1"/>
    <col min="25" max="25" width="7.28125" style="17" customWidth="1"/>
    <col min="26" max="26" width="3.57421875" style="17" customWidth="1"/>
    <col min="27" max="27" width="7.28125" style="18" customWidth="1"/>
    <col min="28" max="28" width="8.28125" style="34" customWidth="1"/>
    <col min="29" max="29" width="8.57421875" style="17" hidden="1" customWidth="1"/>
    <col min="30" max="30" width="7.28125" style="17" hidden="1" customWidth="1"/>
    <col min="31" max="31" width="3.57421875" style="17" hidden="1" customWidth="1"/>
    <col min="32" max="32" width="7.28125" style="18" hidden="1" customWidth="1"/>
    <col min="33" max="33" width="7.28125" style="17" hidden="1" customWidth="1"/>
    <col min="34" max="34" width="3.57421875" style="17" hidden="1" customWidth="1"/>
    <col min="35" max="35" width="7.28125" style="18" hidden="1" customWidth="1"/>
    <col min="36" max="36" width="7.28125" style="17" hidden="1" customWidth="1"/>
    <col min="37" max="37" width="3.57421875" style="17" hidden="1" customWidth="1"/>
    <col min="38" max="38" width="7.28125" style="18" hidden="1" customWidth="1"/>
    <col min="39" max="39" width="8.28125" style="34" hidden="1" customWidth="1"/>
    <col min="40" max="40" width="9.140625" style="18" customWidth="1"/>
    <col min="41" max="42" width="9.8515625" style="18" customWidth="1"/>
    <col min="43" max="43" width="12.57421875" style="18" hidden="1" customWidth="1"/>
    <col min="44" max="44" width="3.8515625" style="113" customWidth="1"/>
    <col min="45" max="45" width="22.140625" style="18" customWidth="1"/>
    <col min="46" max="16384" width="9.140625" style="13" customWidth="1"/>
  </cols>
  <sheetData>
    <row r="1" spans="1:45" s="82" customFormat="1" ht="106.5">
      <c r="A1" s="2" t="s">
        <v>0</v>
      </c>
      <c r="B1" s="2" t="s">
        <v>1</v>
      </c>
      <c r="C1" s="2" t="s">
        <v>23</v>
      </c>
      <c r="D1" s="2" t="s">
        <v>24</v>
      </c>
      <c r="E1" s="2" t="s">
        <v>17</v>
      </c>
      <c r="F1" s="2" t="s">
        <v>21</v>
      </c>
      <c r="G1" s="74" t="s">
        <v>25</v>
      </c>
      <c r="H1" s="75" t="s">
        <v>22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76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76" t="s">
        <v>11</v>
      </c>
      <c r="AC1" s="77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76" t="s">
        <v>16</v>
      </c>
      <c r="AN1" s="78" t="s">
        <v>52</v>
      </c>
      <c r="AO1" s="79" t="s">
        <v>19</v>
      </c>
      <c r="AP1" s="79" t="s">
        <v>26</v>
      </c>
      <c r="AQ1" s="80" t="s">
        <v>53</v>
      </c>
      <c r="AR1" s="81" t="s">
        <v>18</v>
      </c>
      <c r="AS1" s="81" t="s">
        <v>20</v>
      </c>
    </row>
    <row r="2" spans="1:45" s="32" customFormat="1" ht="15" customHeight="1">
      <c r="A2" s="89" t="s">
        <v>27</v>
      </c>
      <c r="B2" s="90">
        <v>53</v>
      </c>
      <c r="C2" s="91">
        <v>167.1</v>
      </c>
      <c r="D2" s="92">
        <f aca="true" t="shared" si="0" ref="D2:D13">C2/2.2046</f>
        <v>75.79606277782817</v>
      </c>
      <c r="E2" s="93">
        <v>1.536</v>
      </c>
      <c r="F2" s="94">
        <v>1.184</v>
      </c>
      <c r="G2" s="95" t="s">
        <v>28</v>
      </c>
      <c r="H2" s="96">
        <v>181</v>
      </c>
      <c r="I2" s="97"/>
      <c r="J2" s="90"/>
      <c r="K2" s="98">
        <f aca="true" t="shared" si="1" ref="K2:K13">IF(J2&gt;0,0,I2)</f>
        <v>0</v>
      </c>
      <c r="L2" s="99"/>
      <c r="M2" s="90"/>
      <c r="N2" s="98">
        <f aca="true" t="shared" si="2" ref="N2:N13">IF(M2&gt;0,0,L2)</f>
        <v>0</v>
      </c>
      <c r="O2" s="99"/>
      <c r="P2" s="90"/>
      <c r="Q2" s="98">
        <f aca="true" t="shared" si="3" ref="Q2:Q13">IF(P2&gt;0,0,O2)</f>
        <v>0</v>
      </c>
      <c r="R2" s="100">
        <f aca="true" t="shared" si="4" ref="R2:R14">IF(COUNT(J2,M2)&gt;2,"out",MAX(K2,N2,Q2))</f>
        <v>0</v>
      </c>
      <c r="S2" s="97">
        <v>115</v>
      </c>
      <c r="T2" s="90"/>
      <c r="U2" s="98">
        <f aca="true" t="shared" si="5" ref="U2:U13">IF(T2&gt;0,0,S2)</f>
        <v>115</v>
      </c>
      <c r="V2" s="99">
        <v>130</v>
      </c>
      <c r="W2" s="90"/>
      <c r="X2" s="98">
        <f aca="true" t="shared" si="6" ref="X2:X13">IF(W2&gt;0,0,V2)</f>
        <v>130</v>
      </c>
      <c r="Y2" s="99">
        <v>140</v>
      </c>
      <c r="Z2" s="90"/>
      <c r="AA2" s="98">
        <f aca="true" t="shared" si="7" ref="AA2:AA13">IF(Z2&gt;0,0,Y2)</f>
        <v>140</v>
      </c>
      <c r="AB2" s="33">
        <f aca="true" t="shared" si="8" ref="AB2:AB13">MAX(U2,X2,AA2)</f>
        <v>140</v>
      </c>
      <c r="AC2" s="97">
        <f aca="true" t="shared" si="9" ref="AC2:AC13">R2+AB2</f>
        <v>140</v>
      </c>
      <c r="AD2" s="99">
        <v>185</v>
      </c>
      <c r="AE2" s="90"/>
      <c r="AF2" s="98">
        <f aca="true" t="shared" si="10" ref="AF2:AF13">IF(AE2&gt;0,0,AD2)</f>
        <v>185</v>
      </c>
      <c r="AG2" s="99">
        <v>200</v>
      </c>
      <c r="AH2" s="90"/>
      <c r="AI2" s="98">
        <f aca="true" t="shared" si="11" ref="AI2:AI13">IF(AH2&gt;0,0,AG2)</f>
        <v>200</v>
      </c>
      <c r="AJ2" s="99">
        <v>250</v>
      </c>
      <c r="AK2" s="90"/>
      <c r="AL2" s="98">
        <f aca="true" t="shared" si="12" ref="AL2:AL13">IF(AK2&gt;0,0,AJ2)</f>
        <v>250</v>
      </c>
      <c r="AM2" s="100">
        <v>0</v>
      </c>
      <c r="AN2" s="101">
        <f aca="true" t="shared" si="13" ref="AN2:AN13">(AM2+AB2+R2)</f>
        <v>140</v>
      </c>
      <c r="AO2" s="102">
        <f aca="true" t="shared" si="14" ref="AO2:AO13">(AN2*E2)</f>
        <v>215.04</v>
      </c>
      <c r="AP2" s="103">
        <f aca="true" t="shared" si="15" ref="AP2:AP13">IF(F2&gt;0,AO2*F2,AN2*E2)</f>
        <v>254.60735999999997</v>
      </c>
      <c r="AQ2" s="50">
        <f aca="true" t="shared" si="16" ref="AQ2:AQ39">(AN2/2.2046)</f>
        <v>63.50358341649279</v>
      </c>
      <c r="AR2" s="114">
        <v>1</v>
      </c>
      <c r="AS2" s="104" t="s">
        <v>54</v>
      </c>
    </row>
    <row r="3" spans="1:45" s="32" customFormat="1" ht="15" customHeight="1">
      <c r="A3" s="35" t="s">
        <v>41</v>
      </c>
      <c r="B3" s="7">
        <v>43</v>
      </c>
      <c r="C3" s="36">
        <v>186.1</v>
      </c>
      <c r="D3" s="37">
        <f t="shared" si="0"/>
        <v>84.41440624149504</v>
      </c>
      <c r="E3" s="42">
        <v>1.013</v>
      </c>
      <c r="F3" s="38">
        <v>1.031</v>
      </c>
      <c r="G3" s="43" t="s">
        <v>29</v>
      </c>
      <c r="H3" s="14">
        <v>198</v>
      </c>
      <c r="I3" s="45"/>
      <c r="J3" s="46"/>
      <c r="K3" s="47">
        <f t="shared" si="1"/>
        <v>0</v>
      </c>
      <c r="L3" s="16"/>
      <c r="M3" s="46"/>
      <c r="N3" s="47">
        <f t="shared" si="2"/>
        <v>0</v>
      </c>
      <c r="O3" s="16"/>
      <c r="P3" s="46"/>
      <c r="Q3" s="47">
        <f t="shared" si="3"/>
        <v>0</v>
      </c>
      <c r="R3" s="33">
        <f t="shared" si="4"/>
        <v>0</v>
      </c>
      <c r="S3" s="45">
        <v>200</v>
      </c>
      <c r="T3" s="46"/>
      <c r="U3" s="47">
        <f t="shared" si="5"/>
        <v>200</v>
      </c>
      <c r="V3" s="16">
        <v>235</v>
      </c>
      <c r="W3" s="46"/>
      <c r="X3" s="47">
        <f t="shared" si="6"/>
        <v>235</v>
      </c>
      <c r="Y3" s="16">
        <v>275</v>
      </c>
      <c r="Z3" s="46" t="s">
        <v>51</v>
      </c>
      <c r="AA3" s="47">
        <f t="shared" si="7"/>
        <v>0</v>
      </c>
      <c r="AB3" s="33">
        <f t="shared" si="8"/>
        <v>235</v>
      </c>
      <c r="AC3" s="45">
        <f t="shared" si="9"/>
        <v>235</v>
      </c>
      <c r="AD3" s="16"/>
      <c r="AE3" s="46"/>
      <c r="AF3" s="47">
        <f t="shared" si="10"/>
        <v>0</v>
      </c>
      <c r="AG3" s="16"/>
      <c r="AH3" s="46"/>
      <c r="AI3" s="47">
        <f t="shared" si="11"/>
        <v>0</v>
      </c>
      <c r="AJ3" s="16"/>
      <c r="AK3" s="46"/>
      <c r="AL3" s="47">
        <f t="shared" si="12"/>
        <v>0</v>
      </c>
      <c r="AM3" s="33">
        <f aca="true" t="shared" si="17" ref="AM3:AM13">MAX(AF3,AI3,AL3)</f>
        <v>0</v>
      </c>
      <c r="AN3" s="48">
        <f t="shared" si="13"/>
        <v>235</v>
      </c>
      <c r="AO3" s="49">
        <f t="shared" si="14"/>
        <v>238.05499999999998</v>
      </c>
      <c r="AP3" s="73">
        <f t="shared" si="15"/>
        <v>245.43470499999995</v>
      </c>
      <c r="AQ3" s="50">
        <f t="shared" si="16"/>
        <v>106.59530073482718</v>
      </c>
      <c r="AR3" s="111">
        <v>1</v>
      </c>
      <c r="AS3" s="51"/>
    </row>
    <row r="4" spans="1:45" s="32" customFormat="1" ht="15" customHeight="1">
      <c r="A4" s="39" t="s">
        <v>36</v>
      </c>
      <c r="B4" s="7">
        <v>67</v>
      </c>
      <c r="C4" s="36">
        <v>158.7</v>
      </c>
      <c r="D4" s="37">
        <f t="shared" si="0"/>
        <v>71.9858477728386</v>
      </c>
      <c r="E4" s="40">
        <v>1.166</v>
      </c>
      <c r="F4" s="41">
        <v>1.543</v>
      </c>
      <c r="G4" s="44" t="s">
        <v>29</v>
      </c>
      <c r="H4" s="14">
        <v>165</v>
      </c>
      <c r="I4" s="45"/>
      <c r="J4" s="46"/>
      <c r="K4" s="47">
        <f t="shared" si="1"/>
        <v>0</v>
      </c>
      <c r="L4" s="16"/>
      <c r="M4" s="46"/>
      <c r="N4" s="47">
        <f t="shared" si="2"/>
        <v>0</v>
      </c>
      <c r="O4" s="16"/>
      <c r="P4" s="46"/>
      <c r="Q4" s="47">
        <f t="shared" si="3"/>
        <v>0</v>
      </c>
      <c r="R4" s="33">
        <f t="shared" si="4"/>
        <v>0</v>
      </c>
      <c r="S4" s="45">
        <v>205</v>
      </c>
      <c r="T4" s="46"/>
      <c r="U4" s="47">
        <f t="shared" si="5"/>
        <v>205</v>
      </c>
      <c r="V4" s="16">
        <v>220</v>
      </c>
      <c r="W4" s="46"/>
      <c r="X4" s="47">
        <f t="shared" si="6"/>
        <v>220</v>
      </c>
      <c r="Y4" s="16">
        <v>235</v>
      </c>
      <c r="Z4" s="46" t="s">
        <v>51</v>
      </c>
      <c r="AA4" s="47">
        <f t="shared" si="7"/>
        <v>0</v>
      </c>
      <c r="AB4" s="33">
        <f t="shared" si="8"/>
        <v>220</v>
      </c>
      <c r="AC4" s="45">
        <f t="shared" si="9"/>
        <v>220</v>
      </c>
      <c r="AD4" s="16"/>
      <c r="AE4" s="46"/>
      <c r="AF4" s="47">
        <f t="shared" si="10"/>
        <v>0</v>
      </c>
      <c r="AG4" s="16"/>
      <c r="AH4" s="46"/>
      <c r="AI4" s="47">
        <f t="shared" si="11"/>
        <v>0</v>
      </c>
      <c r="AJ4" s="16"/>
      <c r="AK4" s="46"/>
      <c r="AL4" s="47">
        <f t="shared" si="12"/>
        <v>0</v>
      </c>
      <c r="AM4" s="33">
        <f t="shared" si="17"/>
        <v>0</v>
      </c>
      <c r="AN4" s="48">
        <f t="shared" si="13"/>
        <v>220</v>
      </c>
      <c r="AO4" s="49">
        <f t="shared" si="14"/>
        <v>256.52</v>
      </c>
      <c r="AP4" s="73">
        <f t="shared" si="15"/>
        <v>395.81035999999995</v>
      </c>
      <c r="AQ4" s="50">
        <f t="shared" si="16"/>
        <v>99.79134536877437</v>
      </c>
      <c r="AR4" s="111">
        <v>1</v>
      </c>
      <c r="AS4" s="51"/>
    </row>
    <row r="5" spans="1:45" s="32" customFormat="1" ht="15" customHeight="1">
      <c r="A5" s="107" t="s">
        <v>48</v>
      </c>
      <c r="B5" s="90">
        <v>31</v>
      </c>
      <c r="C5" s="91">
        <v>158.7</v>
      </c>
      <c r="D5" s="92">
        <f t="shared" si="0"/>
        <v>71.9858477728386</v>
      </c>
      <c r="E5" s="106">
        <v>1.166</v>
      </c>
      <c r="F5" s="94"/>
      <c r="G5" s="95" t="s">
        <v>31</v>
      </c>
      <c r="H5" s="96">
        <v>165</v>
      </c>
      <c r="I5" s="97"/>
      <c r="J5" s="90"/>
      <c r="K5" s="98">
        <f t="shared" si="1"/>
        <v>0</v>
      </c>
      <c r="L5" s="99"/>
      <c r="M5" s="90"/>
      <c r="N5" s="98">
        <f t="shared" si="2"/>
        <v>0</v>
      </c>
      <c r="O5" s="99"/>
      <c r="P5" s="90"/>
      <c r="Q5" s="98">
        <f t="shared" si="3"/>
        <v>0</v>
      </c>
      <c r="R5" s="100">
        <f t="shared" si="4"/>
        <v>0</v>
      </c>
      <c r="S5" s="97">
        <v>210</v>
      </c>
      <c r="T5" s="90"/>
      <c r="U5" s="98">
        <f t="shared" si="5"/>
        <v>210</v>
      </c>
      <c r="V5" s="99">
        <v>285</v>
      </c>
      <c r="W5" s="90" t="s">
        <v>51</v>
      </c>
      <c r="X5" s="98">
        <f t="shared" si="6"/>
        <v>0</v>
      </c>
      <c r="Y5" s="99">
        <v>285</v>
      </c>
      <c r="Z5" s="90" t="s">
        <v>51</v>
      </c>
      <c r="AA5" s="98">
        <f t="shared" si="7"/>
        <v>0</v>
      </c>
      <c r="AB5" s="33">
        <f t="shared" si="8"/>
        <v>210</v>
      </c>
      <c r="AC5" s="97">
        <f t="shared" si="9"/>
        <v>210</v>
      </c>
      <c r="AD5" s="99">
        <v>340</v>
      </c>
      <c r="AE5" s="90"/>
      <c r="AF5" s="98">
        <f t="shared" si="10"/>
        <v>340</v>
      </c>
      <c r="AG5" s="99">
        <v>370</v>
      </c>
      <c r="AH5" s="90"/>
      <c r="AI5" s="98">
        <f t="shared" si="11"/>
        <v>370</v>
      </c>
      <c r="AJ5" s="99">
        <v>375</v>
      </c>
      <c r="AK5" s="90"/>
      <c r="AL5" s="98">
        <f t="shared" si="12"/>
        <v>375</v>
      </c>
      <c r="AM5" s="100">
        <v>0</v>
      </c>
      <c r="AN5" s="101">
        <f t="shared" si="13"/>
        <v>210</v>
      </c>
      <c r="AO5" s="102">
        <f t="shared" si="14"/>
        <v>244.85999999999999</v>
      </c>
      <c r="AP5" s="103">
        <f t="shared" si="15"/>
        <v>244.85999999999999</v>
      </c>
      <c r="AQ5" s="50">
        <f t="shared" si="16"/>
        <v>95.25537512473917</v>
      </c>
      <c r="AR5" s="114">
        <v>1</v>
      </c>
      <c r="AS5" s="104"/>
    </row>
    <row r="6" spans="1:236" s="32" customFormat="1" ht="12.75">
      <c r="A6" s="39" t="s">
        <v>33</v>
      </c>
      <c r="B6" s="7">
        <v>17</v>
      </c>
      <c r="C6" s="36">
        <v>242</v>
      </c>
      <c r="D6" s="37">
        <f t="shared" si="0"/>
        <v>109.77047990565181</v>
      </c>
      <c r="E6" s="40">
        <v>0.885</v>
      </c>
      <c r="F6" s="38"/>
      <c r="G6" s="43" t="s">
        <v>34</v>
      </c>
      <c r="H6" s="14">
        <v>242</v>
      </c>
      <c r="I6" s="45"/>
      <c r="J6" s="46"/>
      <c r="K6" s="47">
        <f t="shared" si="1"/>
        <v>0</v>
      </c>
      <c r="L6" s="16"/>
      <c r="M6" s="46"/>
      <c r="N6" s="47">
        <f t="shared" si="2"/>
        <v>0</v>
      </c>
      <c r="O6" s="16"/>
      <c r="P6" s="46"/>
      <c r="Q6" s="47">
        <f t="shared" si="3"/>
        <v>0</v>
      </c>
      <c r="R6" s="33">
        <f t="shared" si="4"/>
        <v>0</v>
      </c>
      <c r="S6" s="45">
        <v>250</v>
      </c>
      <c r="T6" s="46"/>
      <c r="U6" s="47">
        <f t="shared" si="5"/>
        <v>250</v>
      </c>
      <c r="V6" s="16">
        <v>275</v>
      </c>
      <c r="W6" s="46" t="s">
        <v>51</v>
      </c>
      <c r="X6" s="47">
        <f t="shared" si="6"/>
        <v>0</v>
      </c>
      <c r="Y6" s="16">
        <v>275</v>
      </c>
      <c r="Z6" s="46" t="s">
        <v>51</v>
      </c>
      <c r="AA6" s="47">
        <f t="shared" si="7"/>
        <v>0</v>
      </c>
      <c r="AB6" s="33">
        <f t="shared" si="8"/>
        <v>250</v>
      </c>
      <c r="AC6" s="45">
        <f t="shared" si="9"/>
        <v>250</v>
      </c>
      <c r="AD6" s="16"/>
      <c r="AE6" s="46"/>
      <c r="AF6" s="47">
        <f t="shared" si="10"/>
        <v>0</v>
      </c>
      <c r="AG6" s="16"/>
      <c r="AH6" s="46"/>
      <c r="AI6" s="47">
        <f t="shared" si="11"/>
        <v>0</v>
      </c>
      <c r="AJ6" s="16"/>
      <c r="AK6" s="46"/>
      <c r="AL6" s="47">
        <f t="shared" si="12"/>
        <v>0</v>
      </c>
      <c r="AM6" s="33">
        <f t="shared" si="17"/>
        <v>0</v>
      </c>
      <c r="AN6" s="48">
        <f t="shared" si="13"/>
        <v>250</v>
      </c>
      <c r="AO6" s="49">
        <f t="shared" si="14"/>
        <v>221.25</v>
      </c>
      <c r="AP6" s="73">
        <f t="shared" si="15"/>
        <v>221.25</v>
      </c>
      <c r="AQ6" s="50">
        <f t="shared" si="16"/>
        <v>113.39925610087997</v>
      </c>
      <c r="AR6" s="111">
        <v>1</v>
      </c>
      <c r="AS6" s="51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</row>
    <row r="7" spans="1:45" ht="15" customHeight="1">
      <c r="A7" s="20" t="s">
        <v>44</v>
      </c>
      <c r="B7" s="7">
        <v>29</v>
      </c>
      <c r="C7" s="36">
        <v>162.5</v>
      </c>
      <c r="D7" s="37">
        <f t="shared" si="0"/>
        <v>73.70951646557198</v>
      </c>
      <c r="E7" s="40">
        <v>1.139</v>
      </c>
      <c r="F7" s="38"/>
      <c r="G7" s="43" t="s">
        <v>31</v>
      </c>
      <c r="H7" s="9">
        <v>165</v>
      </c>
      <c r="I7" s="10"/>
      <c r="J7" s="7"/>
      <c r="K7" s="11">
        <f t="shared" si="1"/>
        <v>0</v>
      </c>
      <c r="L7" s="8"/>
      <c r="M7" s="7"/>
      <c r="N7" s="11">
        <f t="shared" si="2"/>
        <v>0</v>
      </c>
      <c r="O7" s="8"/>
      <c r="P7" s="7"/>
      <c r="Q7" s="11">
        <f t="shared" si="3"/>
        <v>0</v>
      </c>
      <c r="R7" s="33">
        <f t="shared" si="4"/>
        <v>0</v>
      </c>
      <c r="S7" s="10">
        <v>270</v>
      </c>
      <c r="T7" s="7"/>
      <c r="U7" s="11">
        <f t="shared" si="5"/>
        <v>270</v>
      </c>
      <c r="V7" s="8">
        <v>315</v>
      </c>
      <c r="W7" s="7"/>
      <c r="X7" s="11">
        <f t="shared" si="6"/>
        <v>315</v>
      </c>
      <c r="Y7" s="8">
        <v>345</v>
      </c>
      <c r="Z7" s="7" t="s">
        <v>51</v>
      </c>
      <c r="AA7" s="11">
        <f t="shared" si="7"/>
        <v>0</v>
      </c>
      <c r="AB7" s="33">
        <f t="shared" si="8"/>
        <v>315</v>
      </c>
      <c r="AC7" s="10">
        <f t="shared" si="9"/>
        <v>315</v>
      </c>
      <c r="AD7" s="8"/>
      <c r="AE7" s="7"/>
      <c r="AF7" s="11">
        <f t="shared" si="10"/>
        <v>0</v>
      </c>
      <c r="AG7" s="8"/>
      <c r="AH7" s="7"/>
      <c r="AI7" s="11">
        <f t="shared" si="11"/>
        <v>0</v>
      </c>
      <c r="AJ7" s="8"/>
      <c r="AK7" s="7"/>
      <c r="AL7" s="11">
        <f t="shared" si="12"/>
        <v>0</v>
      </c>
      <c r="AM7" s="33">
        <f t="shared" si="17"/>
        <v>0</v>
      </c>
      <c r="AN7" s="12">
        <f t="shared" si="13"/>
        <v>315</v>
      </c>
      <c r="AO7" s="21">
        <f t="shared" si="14"/>
        <v>358.785</v>
      </c>
      <c r="AP7" s="73">
        <f t="shared" si="15"/>
        <v>358.785</v>
      </c>
      <c r="AQ7" s="50">
        <f t="shared" si="16"/>
        <v>142.88306268710878</v>
      </c>
      <c r="AR7" s="112">
        <v>1</v>
      </c>
      <c r="AS7" s="15"/>
    </row>
    <row r="8" spans="1:45" ht="15" customHeight="1">
      <c r="A8" s="35" t="s">
        <v>50</v>
      </c>
      <c r="B8" s="46">
        <v>30</v>
      </c>
      <c r="C8" s="63">
        <v>182.8</v>
      </c>
      <c r="D8" s="37">
        <f t="shared" si="0"/>
        <v>82.91753606096344</v>
      </c>
      <c r="E8" s="65">
        <v>1.026</v>
      </c>
      <c r="F8" s="66"/>
      <c r="G8" s="67" t="s">
        <v>31</v>
      </c>
      <c r="H8" s="14">
        <v>198</v>
      </c>
      <c r="I8" s="45"/>
      <c r="J8" s="46"/>
      <c r="K8" s="47">
        <f t="shared" si="1"/>
        <v>0</v>
      </c>
      <c r="L8" s="16"/>
      <c r="M8" s="46"/>
      <c r="N8" s="47">
        <f t="shared" si="2"/>
        <v>0</v>
      </c>
      <c r="O8" s="16"/>
      <c r="P8" s="46"/>
      <c r="Q8" s="47">
        <f t="shared" si="3"/>
        <v>0</v>
      </c>
      <c r="R8" s="33">
        <f t="shared" si="4"/>
        <v>0</v>
      </c>
      <c r="S8" s="45">
        <v>305</v>
      </c>
      <c r="T8" s="46"/>
      <c r="U8" s="47">
        <f t="shared" si="5"/>
        <v>305</v>
      </c>
      <c r="V8" s="16">
        <v>330</v>
      </c>
      <c r="W8" s="46" t="s">
        <v>51</v>
      </c>
      <c r="X8" s="47">
        <f t="shared" si="6"/>
        <v>0</v>
      </c>
      <c r="Y8" s="16">
        <v>330</v>
      </c>
      <c r="Z8" s="46" t="s">
        <v>51</v>
      </c>
      <c r="AA8" s="47">
        <f t="shared" si="7"/>
        <v>0</v>
      </c>
      <c r="AB8" s="33">
        <f t="shared" si="8"/>
        <v>305</v>
      </c>
      <c r="AC8" s="45">
        <f t="shared" si="9"/>
        <v>305</v>
      </c>
      <c r="AD8" s="16"/>
      <c r="AE8" s="46"/>
      <c r="AF8" s="47">
        <f t="shared" si="10"/>
        <v>0</v>
      </c>
      <c r="AG8" s="16"/>
      <c r="AH8" s="46"/>
      <c r="AI8" s="47">
        <f t="shared" si="11"/>
        <v>0</v>
      </c>
      <c r="AJ8" s="16"/>
      <c r="AK8" s="46"/>
      <c r="AL8" s="47">
        <f t="shared" si="12"/>
        <v>0</v>
      </c>
      <c r="AM8" s="33">
        <f t="shared" si="17"/>
        <v>0</v>
      </c>
      <c r="AN8" s="48">
        <f t="shared" si="13"/>
        <v>305</v>
      </c>
      <c r="AO8" s="49">
        <f t="shared" si="14"/>
        <v>312.93</v>
      </c>
      <c r="AP8" s="73">
        <f t="shared" si="15"/>
        <v>312.93</v>
      </c>
      <c r="AQ8" s="50">
        <f t="shared" si="16"/>
        <v>138.34709244307356</v>
      </c>
      <c r="AR8" s="111">
        <v>1</v>
      </c>
      <c r="AS8" s="51"/>
    </row>
    <row r="9" spans="1:45" ht="15" customHeight="1">
      <c r="A9" s="39" t="s">
        <v>39</v>
      </c>
      <c r="B9" s="42">
        <v>48</v>
      </c>
      <c r="C9" s="36">
        <v>180.8</v>
      </c>
      <c r="D9" s="37">
        <f t="shared" si="0"/>
        <v>82.0103420121564</v>
      </c>
      <c r="E9" s="40">
        <v>1.034</v>
      </c>
      <c r="F9" s="38">
        <v>1.097</v>
      </c>
      <c r="G9" s="43" t="s">
        <v>29</v>
      </c>
      <c r="H9" s="14">
        <v>181</v>
      </c>
      <c r="I9" s="45"/>
      <c r="J9" s="46"/>
      <c r="K9" s="47">
        <f t="shared" si="1"/>
        <v>0</v>
      </c>
      <c r="L9" s="16"/>
      <c r="M9" s="46"/>
      <c r="N9" s="47">
        <f t="shared" si="2"/>
        <v>0</v>
      </c>
      <c r="O9" s="16"/>
      <c r="P9" s="46"/>
      <c r="Q9" s="47">
        <f t="shared" si="3"/>
        <v>0</v>
      </c>
      <c r="R9" s="33">
        <f t="shared" si="4"/>
        <v>0</v>
      </c>
      <c r="S9" s="45">
        <v>305</v>
      </c>
      <c r="T9" s="46"/>
      <c r="U9" s="47">
        <f t="shared" si="5"/>
        <v>305</v>
      </c>
      <c r="V9" s="16">
        <v>315</v>
      </c>
      <c r="W9" s="46" t="s">
        <v>51</v>
      </c>
      <c r="X9" s="47">
        <f t="shared" si="6"/>
        <v>0</v>
      </c>
      <c r="Y9" s="16">
        <v>315</v>
      </c>
      <c r="Z9" s="46" t="s">
        <v>51</v>
      </c>
      <c r="AA9" s="47">
        <f t="shared" si="7"/>
        <v>0</v>
      </c>
      <c r="AB9" s="33">
        <f t="shared" si="8"/>
        <v>305</v>
      </c>
      <c r="AC9" s="45">
        <f t="shared" si="9"/>
        <v>305</v>
      </c>
      <c r="AD9" s="16"/>
      <c r="AE9" s="46"/>
      <c r="AF9" s="47">
        <f t="shared" si="10"/>
        <v>0</v>
      </c>
      <c r="AG9" s="16"/>
      <c r="AH9" s="46"/>
      <c r="AI9" s="47">
        <f t="shared" si="11"/>
        <v>0</v>
      </c>
      <c r="AJ9" s="16"/>
      <c r="AK9" s="46"/>
      <c r="AL9" s="47">
        <f t="shared" si="12"/>
        <v>0</v>
      </c>
      <c r="AM9" s="33">
        <f t="shared" si="17"/>
        <v>0</v>
      </c>
      <c r="AN9" s="48">
        <f t="shared" si="13"/>
        <v>305</v>
      </c>
      <c r="AO9" s="49">
        <f t="shared" si="14"/>
        <v>315.37</v>
      </c>
      <c r="AP9" s="73">
        <f t="shared" si="15"/>
        <v>345.96089</v>
      </c>
      <c r="AQ9" s="50">
        <f t="shared" si="16"/>
        <v>138.34709244307356</v>
      </c>
      <c r="AR9" s="111">
        <v>1</v>
      </c>
      <c r="AS9" s="51"/>
    </row>
    <row r="10" spans="1:45" s="52" customFormat="1" ht="15" customHeight="1">
      <c r="A10" s="107" t="s">
        <v>32</v>
      </c>
      <c r="B10" s="90">
        <v>39</v>
      </c>
      <c r="C10" s="91">
        <v>219.2</v>
      </c>
      <c r="D10" s="92">
        <f t="shared" si="0"/>
        <v>99.42846774925155</v>
      </c>
      <c r="E10" s="106">
        <v>0.918</v>
      </c>
      <c r="F10" s="94"/>
      <c r="G10" s="95" t="s">
        <v>31</v>
      </c>
      <c r="H10" s="96">
        <v>220</v>
      </c>
      <c r="I10" s="97"/>
      <c r="J10" s="90"/>
      <c r="K10" s="98">
        <f t="shared" si="1"/>
        <v>0</v>
      </c>
      <c r="L10" s="99"/>
      <c r="M10" s="90"/>
      <c r="N10" s="98">
        <f t="shared" si="2"/>
        <v>0</v>
      </c>
      <c r="O10" s="99"/>
      <c r="P10" s="90"/>
      <c r="Q10" s="98">
        <f t="shared" si="3"/>
        <v>0</v>
      </c>
      <c r="R10" s="100">
        <f t="shared" si="4"/>
        <v>0</v>
      </c>
      <c r="S10" s="97">
        <v>315</v>
      </c>
      <c r="T10" s="90"/>
      <c r="U10" s="98">
        <f t="shared" si="5"/>
        <v>315</v>
      </c>
      <c r="V10" s="99">
        <v>455</v>
      </c>
      <c r="W10" s="90"/>
      <c r="X10" s="98">
        <f t="shared" si="6"/>
        <v>455</v>
      </c>
      <c r="Y10" s="99">
        <v>500</v>
      </c>
      <c r="Z10" s="90" t="s">
        <v>51</v>
      </c>
      <c r="AA10" s="98">
        <f t="shared" si="7"/>
        <v>0</v>
      </c>
      <c r="AB10" s="33">
        <f t="shared" si="8"/>
        <v>455</v>
      </c>
      <c r="AC10" s="97">
        <f t="shared" si="9"/>
        <v>455</v>
      </c>
      <c r="AD10" s="99">
        <v>365</v>
      </c>
      <c r="AE10" s="90"/>
      <c r="AF10" s="98">
        <f t="shared" si="10"/>
        <v>365</v>
      </c>
      <c r="AG10" s="99">
        <v>410</v>
      </c>
      <c r="AH10" s="90"/>
      <c r="AI10" s="98">
        <f t="shared" si="11"/>
        <v>410</v>
      </c>
      <c r="AJ10" s="99">
        <v>460</v>
      </c>
      <c r="AK10" s="90"/>
      <c r="AL10" s="98">
        <f t="shared" si="12"/>
        <v>460</v>
      </c>
      <c r="AM10" s="100">
        <v>0</v>
      </c>
      <c r="AN10" s="101">
        <f t="shared" si="13"/>
        <v>455</v>
      </c>
      <c r="AO10" s="102">
        <f t="shared" si="14"/>
        <v>417.69</v>
      </c>
      <c r="AP10" s="103">
        <f t="shared" si="15"/>
        <v>417.69</v>
      </c>
      <c r="AQ10" s="50">
        <f t="shared" si="16"/>
        <v>206.38664610360155</v>
      </c>
      <c r="AR10" s="114">
        <v>1</v>
      </c>
      <c r="AS10" s="104"/>
    </row>
    <row r="11" spans="1:45" s="52" customFormat="1" ht="15" customHeight="1">
      <c r="A11" s="89" t="s">
        <v>30</v>
      </c>
      <c r="B11" s="90">
        <v>52</v>
      </c>
      <c r="C11" s="91">
        <v>253.1</v>
      </c>
      <c r="D11" s="92">
        <f t="shared" si="0"/>
        <v>114.80540687653088</v>
      </c>
      <c r="E11" s="106">
        <v>0.873</v>
      </c>
      <c r="F11" s="108">
        <v>1.165</v>
      </c>
      <c r="G11" s="109" t="s">
        <v>29</v>
      </c>
      <c r="H11" s="95">
        <v>275</v>
      </c>
      <c r="I11" s="99"/>
      <c r="J11" s="90"/>
      <c r="K11" s="98">
        <f t="shared" si="1"/>
        <v>0</v>
      </c>
      <c r="L11" s="99"/>
      <c r="M11" s="90"/>
      <c r="N11" s="98">
        <f t="shared" si="2"/>
        <v>0</v>
      </c>
      <c r="O11" s="99"/>
      <c r="P11" s="90"/>
      <c r="Q11" s="98">
        <f t="shared" si="3"/>
        <v>0</v>
      </c>
      <c r="R11" s="100">
        <f t="shared" si="4"/>
        <v>0</v>
      </c>
      <c r="S11" s="97">
        <v>335</v>
      </c>
      <c r="T11" s="90" t="s">
        <v>51</v>
      </c>
      <c r="U11" s="98">
        <f t="shared" si="5"/>
        <v>0</v>
      </c>
      <c r="V11" s="99">
        <v>335</v>
      </c>
      <c r="W11" s="90"/>
      <c r="X11" s="98">
        <f t="shared" si="6"/>
        <v>335</v>
      </c>
      <c r="Y11" s="99">
        <v>345</v>
      </c>
      <c r="Z11" s="90" t="s">
        <v>51</v>
      </c>
      <c r="AA11" s="98">
        <f t="shared" si="7"/>
        <v>0</v>
      </c>
      <c r="AB11" s="33">
        <f t="shared" si="8"/>
        <v>335</v>
      </c>
      <c r="AC11" s="97">
        <f t="shared" si="9"/>
        <v>335</v>
      </c>
      <c r="AD11" s="99">
        <v>435</v>
      </c>
      <c r="AE11" s="90"/>
      <c r="AF11" s="98">
        <f t="shared" si="10"/>
        <v>435</v>
      </c>
      <c r="AG11" s="99">
        <v>455</v>
      </c>
      <c r="AH11" s="90"/>
      <c r="AI11" s="98">
        <f t="shared" si="11"/>
        <v>455</v>
      </c>
      <c r="AJ11" s="99">
        <v>475</v>
      </c>
      <c r="AK11" s="90"/>
      <c r="AL11" s="98">
        <f t="shared" si="12"/>
        <v>475</v>
      </c>
      <c r="AM11" s="100">
        <v>0</v>
      </c>
      <c r="AN11" s="101">
        <f t="shared" si="13"/>
        <v>335</v>
      </c>
      <c r="AO11" s="102">
        <f t="shared" si="14"/>
        <v>292.455</v>
      </c>
      <c r="AP11" s="103">
        <f t="shared" si="15"/>
        <v>340.710075</v>
      </c>
      <c r="AQ11" s="50">
        <f t="shared" si="16"/>
        <v>151.95500317517917</v>
      </c>
      <c r="AR11" s="114">
        <v>1</v>
      </c>
      <c r="AS11" s="104"/>
    </row>
    <row r="12" spans="1:45" s="105" customFormat="1" ht="15" customHeight="1">
      <c r="A12" s="23" t="s">
        <v>35</v>
      </c>
      <c r="B12" s="24">
        <v>19</v>
      </c>
      <c r="C12" s="53">
        <v>157.5</v>
      </c>
      <c r="D12" s="54">
        <f t="shared" si="0"/>
        <v>71.44153134355439</v>
      </c>
      <c r="E12" s="55">
        <v>1.17</v>
      </c>
      <c r="F12" s="56"/>
      <c r="G12" s="57" t="s">
        <v>34</v>
      </c>
      <c r="H12" s="26">
        <v>165</v>
      </c>
      <c r="I12" s="27"/>
      <c r="J12" s="24"/>
      <c r="K12" s="28">
        <f t="shared" si="1"/>
        <v>0</v>
      </c>
      <c r="L12" s="25"/>
      <c r="M12" s="24"/>
      <c r="N12" s="28">
        <f t="shared" si="2"/>
        <v>0</v>
      </c>
      <c r="O12" s="25"/>
      <c r="P12" s="24"/>
      <c r="Q12" s="28">
        <f t="shared" si="3"/>
        <v>0</v>
      </c>
      <c r="R12" s="85">
        <f t="shared" si="4"/>
        <v>0</v>
      </c>
      <c r="S12" s="27">
        <v>345</v>
      </c>
      <c r="T12" s="24" t="s">
        <v>51</v>
      </c>
      <c r="U12" s="28">
        <f t="shared" si="5"/>
        <v>0</v>
      </c>
      <c r="V12" s="25">
        <v>400</v>
      </c>
      <c r="W12" s="24" t="s">
        <v>51</v>
      </c>
      <c r="X12" s="28">
        <f t="shared" si="6"/>
        <v>0</v>
      </c>
      <c r="Y12" s="25"/>
      <c r="Z12" s="24"/>
      <c r="AA12" s="28">
        <f t="shared" si="7"/>
        <v>0</v>
      </c>
      <c r="AB12" s="33">
        <f t="shared" si="8"/>
        <v>0</v>
      </c>
      <c r="AC12" s="27">
        <f t="shared" si="9"/>
        <v>0</v>
      </c>
      <c r="AD12" s="25"/>
      <c r="AE12" s="24"/>
      <c r="AF12" s="28">
        <f t="shared" si="10"/>
        <v>0</v>
      </c>
      <c r="AG12" s="25"/>
      <c r="AH12" s="24"/>
      <c r="AI12" s="28">
        <f t="shared" si="11"/>
        <v>0</v>
      </c>
      <c r="AJ12" s="25"/>
      <c r="AK12" s="24"/>
      <c r="AL12" s="28">
        <f t="shared" si="12"/>
        <v>0</v>
      </c>
      <c r="AM12" s="85">
        <f t="shared" si="17"/>
        <v>0</v>
      </c>
      <c r="AN12" s="29">
        <f t="shared" si="13"/>
        <v>0</v>
      </c>
      <c r="AO12" s="30">
        <f t="shared" si="14"/>
        <v>0</v>
      </c>
      <c r="AP12" s="86">
        <f t="shared" si="15"/>
        <v>0</v>
      </c>
      <c r="AQ12" s="50">
        <f t="shared" si="16"/>
        <v>0</v>
      </c>
      <c r="AR12" s="110"/>
      <c r="AS12" s="31"/>
    </row>
    <row r="13" spans="1:236" s="32" customFormat="1" ht="15" customHeight="1">
      <c r="A13" s="23" t="s">
        <v>35</v>
      </c>
      <c r="B13" s="24">
        <v>19</v>
      </c>
      <c r="C13" s="53">
        <v>157.5</v>
      </c>
      <c r="D13" s="54">
        <f t="shared" si="0"/>
        <v>71.44153134355439</v>
      </c>
      <c r="E13" s="55">
        <v>1.17</v>
      </c>
      <c r="F13" s="56"/>
      <c r="G13" s="57" t="s">
        <v>31</v>
      </c>
      <c r="H13" s="26">
        <v>165</v>
      </c>
      <c r="I13" s="27"/>
      <c r="J13" s="24"/>
      <c r="K13" s="28">
        <f t="shared" si="1"/>
        <v>0</v>
      </c>
      <c r="L13" s="25"/>
      <c r="M13" s="24"/>
      <c r="N13" s="28">
        <f t="shared" si="2"/>
        <v>0</v>
      </c>
      <c r="O13" s="25"/>
      <c r="P13" s="24"/>
      <c r="Q13" s="28">
        <f t="shared" si="3"/>
        <v>0</v>
      </c>
      <c r="R13" s="85">
        <f t="shared" si="4"/>
        <v>0</v>
      </c>
      <c r="S13" s="27">
        <v>345</v>
      </c>
      <c r="T13" s="24" t="s">
        <v>51</v>
      </c>
      <c r="U13" s="28">
        <f t="shared" si="5"/>
        <v>0</v>
      </c>
      <c r="V13" s="25">
        <v>400</v>
      </c>
      <c r="W13" s="24" t="s">
        <v>51</v>
      </c>
      <c r="X13" s="28">
        <f t="shared" si="6"/>
        <v>0</v>
      </c>
      <c r="Y13" s="25"/>
      <c r="Z13" s="24"/>
      <c r="AA13" s="28">
        <f t="shared" si="7"/>
        <v>0</v>
      </c>
      <c r="AB13" s="33">
        <f t="shared" si="8"/>
        <v>0</v>
      </c>
      <c r="AC13" s="27">
        <f t="shared" si="9"/>
        <v>0</v>
      </c>
      <c r="AD13" s="25"/>
      <c r="AE13" s="24"/>
      <c r="AF13" s="28">
        <f t="shared" si="10"/>
        <v>0</v>
      </c>
      <c r="AG13" s="25"/>
      <c r="AH13" s="24"/>
      <c r="AI13" s="28">
        <f t="shared" si="11"/>
        <v>0</v>
      </c>
      <c r="AJ13" s="25"/>
      <c r="AK13" s="24"/>
      <c r="AL13" s="28">
        <f t="shared" si="12"/>
        <v>0</v>
      </c>
      <c r="AM13" s="85">
        <f t="shared" si="17"/>
        <v>0</v>
      </c>
      <c r="AN13" s="29">
        <f t="shared" si="13"/>
        <v>0</v>
      </c>
      <c r="AO13" s="30">
        <f t="shared" si="14"/>
        <v>0</v>
      </c>
      <c r="AP13" s="86">
        <f t="shared" si="15"/>
        <v>0</v>
      </c>
      <c r="AQ13" s="50">
        <f t="shared" si="16"/>
        <v>0</v>
      </c>
      <c r="AR13" s="110"/>
      <c r="AS13" s="31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</row>
    <row r="14" spans="1:236" s="32" customFormat="1" ht="15" customHeight="1">
      <c r="A14" s="35" t="s">
        <v>38</v>
      </c>
      <c r="B14" s="42">
        <v>45</v>
      </c>
      <c r="C14" s="36">
        <v>216.5</v>
      </c>
      <c r="D14" s="37">
        <f aca="true" t="shared" si="18" ref="D14:D38">C14/2.2046</f>
        <v>98.20375578336206</v>
      </c>
      <c r="E14" s="40">
        <v>0.923</v>
      </c>
      <c r="F14" s="38">
        <v>1.055</v>
      </c>
      <c r="G14" s="43" t="s">
        <v>29</v>
      </c>
      <c r="H14" s="14">
        <v>220</v>
      </c>
      <c r="I14" s="45"/>
      <c r="J14" s="46"/>
      <c r="K14" s="47">
        <f aca="true" t="shared" si="19" ref="K14:K38">IF(J14&gt;0,0,I14)</f>
        <v>0</v>
      </c>
      <c r="L14" s="16"/>
      <c r="M14" s="46"/>
      <c r="N14" s="47">
        <f aca="true" t="shared" si="20" ref="N14:N38">IF(M14&gt;0,0,L14)</f>
        <v>0</v>
      </c>
      <c r="O14" s="16"/>
      <c r="P14" s="46"/>
      <c r="Q14" s="47">
        <f aca="true" t="shared" si="21" ref="Q14:Q38">IF(P14&gt;0,0,O14)</f>
        <v>0</v>
      </c>
      <c r="R14" s="33">
        <f t="shared" si="4"/>
        <v>0</v>
      </c>
      <c r="S14" s="45">
        <v>425</v>
      </c>
      <c r="T14" s="46" t="s">
        <v>51</v>
      </c>
      <c r="U14" s="47">
        <f aca="true" t="shared" si="22" ref="U14:U38">IF(T14&gt;0,0,S14)</f>
        <v>0</v>
      </c>
      <c r="V14" s="16">
        <v>425</v>
      </c>
      <c r="W14" s="46"/>
      <c r="X14" s="47">
        <f aca="true" t="shared" si="23" ref="X14:X38">IF(W14&gt;0,0,V14)</f>
        <v>425</v>
      </c>
      <c r="Y14" s="16">
        <v>445</v>
      </c>
      <c r="Z14" s="46" t="s">
        <v>51</v>
      </c>
      <c r="AA14" s="47">
        <f aca="true" t="shared" si="24" ref="AA14:AA38">IF(Z14&gt;0,0,Y14)</f>
        <v>0</v>
      </c>
      <c r="AB14" s="33">
        <f aca="true" t="shared" si="25" ref="AB14:AB38">MAX(U14,X14,AA14)</f>
        <v>425</v>
      </c>
      <c r="AC14" s="45">
        <f aca="true" t="shared" si="26" ref="AC14:AC38">R14+AB14</f>
        <v>425</v>
      </c>
      <c r="AD14" s="16"/>
      <c r="AE14" s="46"/>
      <c r="AF14" s="47">
        <f aca="true" t="shared" si="27" ref="AF14:AF38">IF(AE14&gt;0,0,AD14)</f>
        <v>0</v>
      </c>
      <c r="AG14" s="16"/>
      <c r="AH14" s="46"/>
      <c r="AI14" s="47">
        <f aca="true" t="shared" si="28" ref="AI14:AI38">IF(AH14&gt;0,0,AG14)</f>
        <v>0</v>
      </c>
      <c r="AJ14" s="16"/>
      <c r="AK14" s="46"/>
      <c r="AL14" s="47">
        <f aca="true" t="shared" si="29" ref="AL14:AL38">IF(AK14&gt;0,0,AJ14)</f>
        <v>0</v>
      </c>
      <c r="AM14" s="33">
        <f aca="true" t="shared" si="30" ref="AM14:AM38">MAX(AF14,AI14,AL14)</f>
        <v>0</v>
      </c>
      <c r="AN14" s="48">
        <f aca="true" t="shared" si="31" ref="AN14:AN38">(AM14+AB14+R14)</f>
        <v>425</v>
      </c>
      <c r="AO14" s="49">
        <f aca="true" t="shared" si="32" ref="AO14:AO38">(AN14*E14)</f>
        <v>392.27500000000003</v>
      </c>
      <c r="AP14" s="73">
        <f aca="true" t="shared" si="33" ref="AP14:AP38">IF(F14&gt;0,AO14*F14,AN14*E14)</f>
        <v>413.850125</v>
      </c>
      <c r="AQ14" s="50">
        <f t="shared" si="16"/>
        <v>192.77873537149594</v>
      </c>
      <c r="AR14" s="111">
        <v>1</v>
      </c>
      <c r="AS14" s="51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</row>
    <row r="15" spans="1:45" s="32" customFormat="1" ht="15" customHeight="1">
      <c r="A15" s="5" t="s">
        <v>47</v>
      </c>
      <c r="B15" s="7">
        <v>34</v>
      </c>
      <c r="C15" s="36">
        <v>240</v>
      </c>
      <c r="D15" s="37">
        <f t="shared" si="18"/>
        <v>108.86328585684477</v>
      </c>
      <c r="E15" s="42">
        <v>0.888</v>
      </c>
      <c r="F15" s="38"/>
      <c r="G15" s="43" t="s">
        <v>31</v>
      </c>
      <c r="H15" s="9">
        <v>242</v>
      </c>
      <c r="I15" s="10"/>
      <c r="J15" s="7"/>
      <c r="K15" s="11">
        <f t="shared" si="19"/>
        <v>0</v>
      </c>
      <c r="L15" s="8"/>
      <c r="M15" s="7"/>
      <c r="N15" s="11">
        <f t="shared" si="20"/>
        <v>0</v>
      </c>
      <c r="O15" s="8"/>
      <c r="P15" s="7"/>
      <c r="Q15" s="11">
        <f t="shared" si="21"/>
        <v>0</v>
      </c>
      <c r="R15" s="33">
        <f aca="true" t="shared" si="34" ref="R15:R40">IF(COUNT(J15,M15)&gt;2,"out",MAX(K15,N15,Q15))</f>
        <v>0</v>
      </c>
      <c r="S15" s="10">
        <v>475</v>
      </c>
      <c r="T15" s="7"/>
      <c r="U15" s="11">
        <f t="shared" si="22"/>
        <v>475</v>
      </c>
      <c r="V15" s="8">
        <v>500</v>
      </c>
      <c r="W15" s="7"/>
      <c r="X15" s="11">
        <f t="shared" si="23"/>
        <v>500</v>
      </c>
      <c r="Y15" s="8">
        <v>510</v>
      </c>
      <c r="Z15" s="7" t="s">
        <v>51</v>
      </c>
      <c r="AA15" s="11">
        <f t="shared" si="24"/>
        <v>0</v>
      </c>
      <c r="AB15" s="33">
        <f t="shared" si="25"/>
        <v>500</v>
      </c>
      <c r="AC15" s="10">
        <f t="shared" si="26"/>
        <v>500</v>
      </c>
      <c r="AD15" s="8"/>
      <c r="AE15" s="7"/>
      <c r="AF15" s="11">
        <f t="shared" si="27"/>
        <v>0</v>
      </c>
      <c r="AG15" s="8"/>
      <c r="AH15" s="7"/>
      <c r="AI15" s="11">
        <f t="shared" si="28"/>
        <v>0</v>
      </c>
      <c r="AJ15" s="8"/>
      <c r="AK15" s="7"/>
      <c r="AL15" s="11">
        <f t="shared" si="29"/>
        <v>0</v>
      </c>
      <c r="AM15" s="33">
        <f t="shared" si="30"/>
        <v>0</v>
      </c>
      <c r="AN15" s="12">
        <f t="shared" si="31"/>
        <v>500</v>
      </c>
      <c r="AO15" s="21">
        <f t="shared" si="32"/>
        <v>444</v>
      </c>
      <c r="AP15" s="73">
        <f t="shared" si="33"/>
        <v>444</v>
      </c>
      <c r="AQ15" s="50">
        <f t="shared" si="16"/>
        <v>226.79851220175993</v>
      </c>
      <c r="AR15" s="112">
        <v>3</v>
      </c>
      <c r="AS15" s="15"/>
    </row>
    <row r="16" spans="1:45" s="32" customFormat="1" ht="15" customHeight="1">
      <c r="A16" s="23" t="s">
        <v>37</v>
      </c>
      <c r="B16" s="24">
        <v>41</v>
      </c>
      <c r="C16" s="53">
        <v>238.2</v>
      </c>
      <c r="D16" s="54">
        <f t="shared" si="18"/>
        <v>108.04681121291843</v>
      </c>
      <c r="E16" s="24">
        <v>0.889</v>
      </c>
      <c r="F16" s="87">
        <v>1.01</v>
      </c>
      <c r="G16" s="88" t="s">
        <v>29</v>
      </c>
      <c r="H16" s="26">
        <v>242</v>
      </c>
      <c r="I16" s="27"/>
      <c r="J16" s="24"/>
      <c r="K16" s="28">
        <f t="shared" si="19"/>
        <v>0</v>
      </c>
      <c r="L16" s="25"/>
      <c r="M16" s="24"/>
      <c r="N16" s="28">
        <f t="shared" si="20"/>
        <v>0</v>
      </c>
      <c r="O16" s="25"/>
      <c r="P16" s="24"/>
      <c r="Q16" s="28">
        <f t="shared" si="21"/>
        <v>0</v>
      </c>
      <c r="R16" s="85">
        <f t="shared" si="34"/>
        <v>0</v>
      </c>
      <c r="S16" s="27">
        <v>485</v>
      </c>
      <c r="T16" s="24"/>
      <c r="U16" s="28">
        <f t="shared" si="22"/>
        <v>485</v>
      </c>
      <c r="V16" s="25">
        <v>505</v>
      </c>
      <c r="W16" s="24"/>
      <c r="X16" s="28">
        <f t="shared" si="23"/>
        <v>505</v>
      </c>
      <c r="Y16" s="25">
        <v>525</v>
      </c>
      <c r="Z16" s="24" t="s">
        <v>51</v>
      </c>
      <c r="AA16" s="28">
        <f t="shared" si="24"/>
        <v>0</v>
      </c>
      <c r="AB16" s="33">
        <f t="shared" si="25"/>
        <v>505</v>
      </c>
      <c r="AC16" s="27">
        <f t="shared" si="26"/>
        <v>505</v>
      </c>
      <c r="AD16" s="25"/>
      <c r="AE16" s="24"/>
      <c r="AF16" s="28">
        <f t="shared" si="27"/>
        <v>0</v>
      </c>
      <c r="AG16" s="25"/>
      <c r="AH16" s="24"/>
      <c r="AI16" s="28">
        <f t="shared" si="28"/>
        <v>0</v>
      </c>
      <c r="AJ16" s="25"/>
      <c r="AK16" s="24"/>
      <c r="AL16" s="28">
        <f t="shared" si="29"/>
        <v>0</v>
      </c>
      <c r="AM16" s="85">
        <f t="shared" si="30"/>
        <v>0</v>
      </c>
      <c r="AN16" s="29">
        <f t="shared" si="31"/>
        <v>505</v>
      </c>
      <c r="AO16" s="30">
        <f t="shared" si="32"/>
        <v>448.945</v>
      </c>
      <c r="AP16" s="86">
        <f t="shared" si="33"/>
        <v>453.43444999999997</v>
      </c>
      <c r="AQ16" s="50">
        <f t="shared" si="16"/>
        <v>229.06649732377755</v>
      </c>
      <c r="AR16" s="110">
        <v>1</v>
      </c>
      <c r="AS16" s="31"/>
    </row>
    <row r="17" spans="1:236" s="32" customFormat="1" ht="15" customHeight="1">
      <c r="A17" s="23" t="s">
        <v>37</v>
      </c>
      <c r="B17" s="24">
        <v>41</v>
      </c>
      <c r="C17" s="53">
        <v>238.2</v>
      </c>
      <c r="D17" s="54">
        <f t="shared" si="18"/>
        <v>108.04681121291843</v>
      </c>
      <c r="E17" s="24">
        <v>0.889</v>
      </c>
      <c r="F17" s="87"/>
      <c r="G17" s="88" t="s">
        <v>31</v>
      </c>
      <c r="H17" s="26">
        <v>242</v>
      </c>
      <c r="I17" s="27"/>
      <c r="J17" s="24"/>
      <c r="K17" s="28">
        <f t="shared" si="19"/>
        <v>0</v>
      </c>
      <c r="L17" s="25"/>
      <c r="M17" s="24"/>
      <c r="N17" s="28">
        <f t="shared" si="20"/>
        <v>0</v>
      </c>
      <c r="O17" s="25"/>
      <c r="P17" s="24"/>
      <c r="Q17" s="28">
        <f t="shared" si="21"/>
        <v>0</v>
      </c>
      <c r="R17" s="85">
        <f t="shared" si="34"/>
        <v>0</v>
      </c>
      <c r="S17" s="27">
        <v>485</v>
      </c>
      <c r="T17" s="24"/>
      <c r="U17" s="28">
        <f t="shared" si="22"/>
        <v>485</v>
      </c>
      <c r="V17" s="25">
        <v>505</v>
      </c>
      <c r="W17" s="24"/>
      <c r="X17" s="28">
        <f t="shared" si="23"/>
        <v>505</v>
      </c>
      <c r="Y17" s="25">
        <v>525</v>
      </c>
      <c r="Z17" s="24" t="s">
        <v>51</v>
      </c>
      <c r="AA17" s="28">
        <f t="shared" si="24"/>
        <v>0</v>
      </c>
      <c r="AB17" s="33">
        <f t="shared" si="25"/>
        <v>505</v>
      </c>
      <c r="AC17" s="27">
        <f t="shared" si="26"/>
        <v>505</v>
      </c>
      <c r="AD17" s="25"/>
      <c r="AE17" s="24"/>
      <c r="AF17" s="28">
        <f t="shared" si="27"/>
        <v>0</v>
      </c>
      <c r="AG17" s="25"/>
      <c r="AH17" s="24"/>
      <c r="AI17" s="28">
        <f t="shared" si="28"/>
        <v>0</v>
      </c>
      <c r="AJ17" s="25"/>
      <c r="AK17" s="24"/>
      <c r="AL17" s="28">
        <f t="shared" si="29"/>
        <v>0</v>
      </c>
      <c r="AM17" s="85">
        <f t="shared" si="30"/>
        <v>0</v>
      </c>
      <c r="AN17" s="29">
        <f t="shared" si="31"/>
        <v>505</v>
      </c>
      <c r="AO17" s="30">
        <f t="shared" si="32"/>
        <v>448.945</v>
      </c>
      <c r="AP17" s="86">
        <f t="shared" si="33"/>
        <v>448.945</v>
      </c>
      <c r="AQ17" s="50">
        <f t="shared" si="16"/>
        <v>229.06649732377755</v>
      </c>
      <c r="AR17" s="110">
        <v>2</v>
      </c>
      <c r="AS17" s="31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</row>
    <row r="18" spans="1:45" s="105" customFormat="1" ht="15" customHeight="1">
      <c r="A18" s="22" t="s">
        <v>42</v>
      </c>
      <c r="B18" s="24">
        <v>41</v>
      </c>
      <c r="C18" s="53">
        <v>209.8</v>
      </c>
      <c r="D18" s="54">
        <f t="shared" si="18"/>
        <v>95.16465571985847</v>
      </c>
      <c r="E18" s="55">
        <v>0.937</v>
      </c>
      <c r="F18" s="56">
        <v>1.01</v>
      </c>
      <c r="G18" s="57" t="s">
        <v>29</v>
      </c>
      <c r="H18" s="26">
        <v>220</v>
      </c>
      <c r="I18" s="27"/>
      <c r="J18" s="24"/>
      <c r="K18" s="28">
        <f t="shared" si="19"/>
        <v>0</v>
      </c>
      <c r="L18" s="25"/>
      <c r="M18" s="24"/>
      <c r="N18" s="28">
        <f t="shared" si="20"/>
        <v>0</v>
      </c>
      <c r="O18" s="25"/>
      <c r="P18" s="24"/>
      <c r="Q18" s="28">
        <f t="shared" si="21"/>
        <v>0</v>
      </c>
      <c r="R18" s="85">
        <f t="shared" si="34"/>
        <v>0</v>
      </c>
      <c r="S18" s="27">
        <v>555</v>
      </c>
      <c r="T18" s="24" t="s">
        <v>51</v>
      </c>
      <c r="U18" s="28">
        <f t="shared" si="22"/>
        <v>0</v>
      </c>
      <c r="V18" s="25">
        <v>555</v>
      </c>
      <c r="W18" s="24" t="s">
        <v>51</v>
      </c>
      <c r="X18" s="28">
        <f t="shared" si="23"/>
        <v>0</v>
      </c>
      <c r="Y18" s="25"/>
      <c r="Z18" s="24"/>
      <c r="AA18" s="28">
        <f t="shared" si="24"/>
        <v>0</v>
      </c>
      <c r="AB18" s="33">
        <f t="shared" si="25"/>
        <v>0</v>
      </c>
      <c r="AC18" s="27">
        <f t="shared" si="26"/>
        <v>0</v>
      </c>
      <c r="AD18" s="25"/>
      <c r="AE18" s="24"/>
      <c r="AF18" s="28">
        <f t="shared" si="27"/>
        <v>0</v>
      </c>
      <c r="AG18" s="25"/>
      <c r="AH18" s="24"/>
      <c r="AI18" s="28">
        <f t="shared" si="28"/>
        <v>0</v>
      </c>
      <c r="AJ18" s="25"/>
      <c r="AK18" s="24"/>
      <c r="AL18" s="28">
        <f t="shared" si="29"/>
        <v>0</v>
      </c>
      <c r="AM18" s="85">
        <f t="shared" si="30"/>
        <v>0</v>
      </c>
      <c r="AN18" s="29">
        <f t="shared" si="31"/>
        <v>0</v>
      </c>
      <c r="AO18" s="30">
        <f t="shared" si="32"/>
        <v>0</v>
      </c>
      <c r="AP18" s="86">
        <f t="shared" si="33"/>
        <v>0</v>
      </c>
      <c r="AQ18" s="50">
        <f t="shared" si="16"/>
        <v>0</v>
      </c>
      <c r="AR18" s="110"/>
      <c r="AS18" s="31"/>
    </row>
    <row r="19" spans="1:45" ht="15" customHeight="1">
      <c r="A19" s="22" t="s">
        <v>42</v>
      </c>
      <c r="B19" s="24">
        <v>41</v>
      </c>
      <c r="C19" s="53">
        <v>209.8</v>
      </c>
      <c r="D19" s="54">
        <f t="shared" si="18"/>
        <v>95.16465571985847</v>
      </c>
      <c r="E19" s="55">
        <v>0.937</v>
      </c>
      <c r="F19" s="56"/>
      <c r="G19" s="57" t="s">
        <v>31</v>
      </c>
      <c r="H19" s="26">
        <v>220</v>
      </c>
      <c r="I19" s="27"/>
      <c r="J19" s="24"/>
      <c r="K19" s="28">
        <f t="shared" si="19"/>
        <v>0</v>
      </c>
      <c r="L19" s="25"/>
      <c r="M19" s="24"/>
      <c r="N19" s="28">
        <f t="shared" si="20"/>
        <v>0</v>
      </c>
      <c r="O19" s="25"/>
      <c r="P19" s="24"/>
      <c r="Q19" s="28">
        <f t="shared" si="21"/>
        <v>0</v>
      </c>
      <c r="R19" s="85">
        <f t="shared" si="34"/>
        <v>0</v>
      </c>
      <c r="S19" s="27">
        <v>555</v>
      </c>
      <c r="T19" s="24" t="s">
        <v>51</v>
      </c>
      <c r="U19" s="28">
        <f t="shared" si="22"/>
        <v>0</v>
      </c>
      <c r="V19" s="25">
        <v>555</v>
      </c>
      <c r="W19" s="24" t="s">
        <v>51</v>
      </c>
      <c r="X19" s="28">
        <f t="shared" si="23"/>
        <v>0</v>
      </c>
      <c r="Y19" s="25"/>
      <c r="Z19" s="24"/>
      <c r="AA19" s="28">
        <f t="shared" si="24"/>
        <v>0</v>
      </c>
      <c r="AB19" s="33">
        <f t="shared" si="25"/>
        <v>0</v>
      </c>
      <c r="AC19" s="27">
        <f t="shared" si="26"/>
        <v>0</v>
      </c>
      <c r="AD19" s="25"/>
      <c r="AE19" s="24"/>
      <c r="AF19" s="28">
        <f t="shared" si="27"/>
        <v>0</v>
      </c>
      <c r="AG19" s="25"/>
      <c r="AH19" s="24"/>
      <c r="AI19" s="28">
        <f t="shared" si="28"/>
        <v>0</v>
      </c>
      <c r="AJ19" s="25"/>
      <c r="AK19" s="24"/>
      <c r="AL19" s="28">
        <f t="shared" si="29"/>
        <v>0</v>
      </c>
      <c r="AM19" s="85">
        <f t="shared" si="30"/>
        <v>0</v>
      </c>
      <c r="AN19" s="29">
        <f t="shared" si="31"/>
        <v>0</v>
      </c>
      <c r="AO19" s="30">
        <f t="shared" si="32"/>
        <v>0</v>
      </c>
      <c r="AP19" s="86">
        <f t="shared" si="33"/>
        <v>0</v>
      </c>
      <c r="AQ19" s="50">
        <f t="shared" si="16"/>
        <v>0</v>
      </c>
      <c r="AR19" s="110"/>
      <c r="AS19" s="31"/>
    </row>
    <row r="20" spans="1:45" ht="15" customHeight="1">
      <c r="A20" s="35" t="s">
        <v>43</v>
      </c>
      <c r="B20" s="46">
        <v>26</v>
      </c>
      <c r="C20" s="63">
        <v>217.8</v>
      </c>
      <c r="D20" s="37">
        <f t="shared" si="18"/>
        <v>98.79343191508664</v>
      </c>
      <c r="E20" s="65">
        <v>0.92</v>
      </c>
      <c r="F20" s="66"/>
      <c r="G20" s="67" t="s">
        <v>31</v>
      </c>
      <c r="H20" s="14">
        <v>220</v>
      </c>
      <c r="I20" s="45"/>
      <c r="J20" s="46"/>
      <c r="K20" s="47">
        <f t="shared" si="19"/>
        <v>0</v>
      </c>
      <c r="L20" s="16"/>
      <c r="M20" s="46"/>
      <c r="N20" s="47">
        <f t="shared" si="20"/>
        <v>0</v>
      </c>
      <c r="O20" s="16"/>
      <c r="P20" s="46"/>
      <c r="Q20" s="47">
        <f t="shared" si="21"/>
        <v>0</v>
      </c>
      <c r="R20" s="33">
        <f t="shared" si="34"/>
        <v>0</v>
      </c>
      <c r="S20" s="45">
        <v>565</v>
      </c>
      <c r="T20" s="46" t="s">
        <v>51</v>
      </c>
      <c r="U20" s="47">
        <f t="shared" si="22"/>
        <v>0</v>
      </c>
      <c r="V20" s="16">
        <v>565</v>
      </c>
      <c r="W20" s="46" t="s">
        <v>51</v>
      </c>
      <c r="X20" s="47">
        <f t="shared" si="23"/>
        <v>0</v>
      </c>
      <c r="Y20" s="16">
        <v>565</v>
      </c>
      <c r="Z20" s="46" t="s">
        <v>51</v>
      </c>
      <c r="AA20" s="47">
        <f t="shared" si="24"/>
        <v>0</v>
      </c>
      <c r="AB20" s="33">
        <f t="shared" si="25"/>
        <v>0</v>
      </c>
      <c r="AC20" s="45">
        <f t="shared" si="26"/>
        <v>0</v>
      </c>
      <c r="AD20" s="16"/>
      <c r="AE20" s="46"/>
      <c r="AF20" s="47">
        <f t="shared" si="27"/>
        <v>0</v>
      </c>
      <c r="AG20" s="16"/>
      <c r="AH20" s="46"/>
      <c r="AI20" s="47">
        <f t="shared" si="28"/>
        <v>0</v>
      </c>
      <c r="AJ20" s="16"/>
      <c r="AK20" s="46"/>
      <c r="AL20" s="47">
        <f t="shared" si="29"/>
        <v>0</v>
      </c>
      <c r="AM20" s="33">
        <f t="shared" si="30"/>
        <v>0</v>
      </c>
      <c r="AN20" s="48">
        <f t="shared" si="31"/>
        <v>0</v>
      </c>
      <c r="AO20" s="49">
        <f t="shared" si="32"/>
        <v>0</v>
      </c>
      <c r="AP20" s="73">
        <f t="shared" si="33"/>
        <v>0</v>
      </c>
      <c r="AQ20" s="50">
        <f t="shared" si="16"/>
        <v>0</v>
      </c>
      <c r="AR20" s="111"/>
      <c r="AS20" s="51"/>
    </row>
    <row r="21" spans="1:45" ht="15" customHeight="1">
      <c r="A21" s="39" t="s">
        <v>46</v>
      </c>
      <c r="B21" s="7">
        <v>34</v>
      </c>
      <c r="C21" s="36">
        <v>196.2</v>
      </c>
      <c r="D21" s="37">
        <f t="shared" si="18"/>
        <v>88.99573618797059</v>
      </c>
      <c r="E21" s="40">
        <v>0.976</v>
      </c>
      <c r="F21" s="38"/>
      <c r="G21" s="43" t="s">
        <v>31</v>
      </c>
      <c r="H21" s="9">
        <v>198</v>
      </c>
      <c r="I21" s="10"/>
      <c r="J21" s="7"/>
      <c r="K21" s="11">
        <f t="shared" si="19"/>
        <v>0</v>
      </c>
      <c r="L21" s="8"/>
      <c r="M21" s="7"/>
      <c r="N21" s="11">
        <f t="shared" si="20"/>
        <v>0</v>
      </c>
      <c r="O21" s="8"/>
      <c r="P21" s="7"/>
      <c r="Q21" s="11">
        <f t="shared" si="21"/>
        <v>0</v>
      </c>
      <c r="R21" s="33">
        <f t="shared" si="34"/>
        <v>0</v>
      </c>
      <c r="S21" s="10">
        <v>565</v>
      </c>
      <c r="T21" s="7" t="s">
        <v>51</v>
      </c>
      <c r="U21" s="11">
        <f t="shared" si="22"/>
        <v>0</v>
      </c>
      <c r="V21" s="8">
        <v>565</v>
      </c>
      <c r="W21" s="7" t="s">
        <v>51</v>
      </c>
      <c r="X21" s="11">
        <f t="shared" si="23"/>
        <v>0</v>
      </c>
      <c r="Y21" s="8">
        <v>565</v>
      </c>
      <c r="Z21" s="7" t="s">
        <v>51</v>
      </c>
      <c r="AA21" s="11">
        <f t="shared" si="24"/>
        <v>0</v>
      </c>
      <c r="AB21" s="33">
        <f t="shared" si="25"/>
        <v>0</v>
      </c>
      <c r="AC21" s="10">
        <f t="shared" si="26"/>
        <v>0</v>
      </c>
      <c r="AD21" s="8"/>
      <c r="AE21" s="7"/>
      <c r="AF21" s="11">
        <f t="shared" si="27"/>
        <v>0</v>
      </c>
      <c r="AG21" s="8"/>
      <c r="AH21" s="7"/>
      <c r="AI21" s="11">
        <f t="shared" si="28"/>
        <v>0</v>
      </c>
      <c r="AJ21" s="8"/>
      <c r="AK21" s="7"/>
      <c r="AL21" s="11">
        <f t="shared" si="29"/>
        <v>0</v>
      </c>
      <c r="AM21" s="33">
        <f t="shared" si="30"/>
        <v>0</v>
      </c>
      <c r="AN21" s="12">
        <f t="shared" si="31"/>
        <v>0</v>
      </c>
      <c r="AO21" s="21">
        <f t="shared" si="32"/>
        <v>0</v>
      </c>
      <c r="AP21" s="73">
        <f t="shared" si="33"/>
        <v>0</v>
      </c>
      <c r="AQ21" s="50">
        <f t="shared" si="16"/>
        <v>0</v>
      </c>
      <c r="AR21" s="112"/>
      <c r="AS21" s="15"/>
    </row>
    <row r="22" spans="1:45" s="105" customFormat="1" ht="15" customHeight="1">
      <c r="A22" s="20" t="s">
        <v>49</v>
      </c>
      <c r="B22" s="7">
        <v>36</v>
      </c>
      <c r="C22" s="36">
        <v>297.6</v>
      </c>
      <c r="D22" s="37">
        <f t="shared" si="18"/>
        <v>134.99047446248753</v>
      </c>
      <c r="E22" s="40">
        <v>0.846</v>
      </c>
      <c r="F22" s="38"/>
      <c r="G22" s="43" t="s">
        <v>31</v>
      </c>
      <c r="H22" s="9">
        <v>308</v>
      </c>
      <c r="I22" s="10"/>
      <c r="J22" s="7"/>
      <c r="K22" s="11">
        <f t="shared" si="19"/>
        <v>0</v>
      </c>
      <c r="L22" s="8"/>
      <c r="M22" s="7"/>
      <c r="N22" s="11">
        <f t="shared" si="20"/>
        <v>0</v>
      </c>
      <c r="O22" s="8"/>
      <c r="P22" s="7"/>
      <c r="Q22" s="11">
        <f t="shared" si="21"/>
        <v>0</v>
      </c>
      <c r="R22" s="33">
        <f t="shared" si="34"/>
        <v>0</v>
      </c>
      <c r="S22" s="10">
        <v>585</v>
      </c>
      <c r="T22" s="7"/>
      <c r="U22" s="11">
        <f t="shared" si="22"/>
        <v>585</v>
      </c>
      <c r="V22" s="8">
        <v>635</v>
      </c>
      <c r="W22" s="7"/>
      <c r="X22" s="11">
        <f t="shared" si="23"/>
        <v>635</v>
      </c>
      <c r="Y22" s="8">
        <v>645</v>
      </c>
      <c r="Z22" s="7" t="s">
        <v>51</v>
      </c>
      <c r="AA22" s="11">
        <f t="shared" si="24"/>
        <v>0</v>
      </c>
      <c r="AB22" s="33">
        <f t="shared" si="25"/>
        <v>635</v>
      </c>
      <c r="AC22" s="10">
        <f t="shared" si="26"/>
        <v>635</v>
      </c>
      <c r="AD22" s="8"/>
      <c r="AE22" s="7"/>
      <c r="AF22" s="11">
        <f t="shared" si="27"/>
        <v>0</v>
      </c>
      <c r="AG22" s="8"/>
      <c r="AH22" s="7"/>
      <c r="AI22" s="11">
        <f t="shared" si="28"/>
        <v>0</v>
      </c>
      <c r="AJ22" s="8"/>
      <c r="AK22" s="7"/>
      <c r="AL22" s="11">
        <f t="shared" si="29"/>
        <v>0</v>
      </c>
      <c r="AM22" s="33">
        <f t="shared" si="30"/>
        <v>0</v>
      </c>
      <c r="AN22" s="12">
        <f t="shared" si="31"/>
        <v>635</v>
      </c>
      <c r="AO22" s="21">
        <f t="shared" si="32"/>
        <v>537.21</v>
      </c>
      <c r="AP22" s="73">
        <f t="shared" si="33"/>
        <v>537.21</v>
      </c>
      <c r="AQ22" s="50">
        <f t="shared" si="16"/>
        <v>288.03411049623514</v>
      </c>
      <c r="AR22" s="112">
        <v>1</v>
      </c>
      <c r="AS22" s="15"/>
    </row>
    <row r="23" spans="1:45" s="105" customFormat="1" ht="15" customHeight="1">
      <c r="A23" s="22" t="s">
        <v>40</v>
      </c>
      <c r="B23" s="24">
        <v>40</v>
      </c>
      <c r="C23" s="53">
        <v>281.8</v>
      </c>
      <c r="D23" s="54">
        <f t="shared" si="18"/>
        <v>127.82364147691192</v>
      </c>
      <c r="E23" s="55">
        <v>0.857</v>
      </c>
      <c r="F23" s="56">
        <v>1</v>
      </c>
      <c r="G23" s="57" t="s">
        <v>29</v>
      </c>
      <c r="H23" s="26">
        <v>308</v>
      </c>
      <c r="I23" s="27"/>
      <c r="J23" s="24"/>
      <c r="K23" s="28">
        <f t="shared" si="19"/>
        <v>0</v>
      </c>
      <c r="L23" s="25"/>
      <c r="M23" s="24"/>
      <c r="N23" s="28">
        <f t="shared" si="20"/>
        <v>0</v>
      </c>
      <c r="O23" s="25"/>
      <c r="P23" s="24"/>
      <c r="Q23" s="28">
        <f t="shared" si="21"/>
        <v>0</v>
      </c>
      <c r="R23" s="85">
        <f t="shared" si="34"/>
        <v>0</v>
      </c>
      <c r="S23" s="27">
        <v>600</v>
      </c>
      <c r="T23" s="24"/>
      <c r="U23" s="28">
        <f t="shared" si="22"/>
        <v>600</v>
      </c>
      <c r="V23" s="25">
        <v>620</v>
      </c>
      <c r="W23" s="24"/>
      <c r="X23" s="28">
        <f t="shared" si="23"/>
        <v>620</v>
      </c>
      <c r="Y23" s="25">
        <v>640</v>
      </c>
      <c r="Z23" s="24" t="s">
        <v>51</v>
      </c>
      <c r="AA23" s="28">
        <f t="shared" si="24"/>
        <v>0</v>
      </c>
      <c r="AB23" s="33">
        <f t="shared" si="25"/>
        <v>620</v>
      </c>
      <c r="AC23" s="27">
        <f t="shared" si="26"/>
        <v>620</v>
      </c>
      <c r="AD23" s="25"/>
      <c r="AE23" s="24"/>
      <c r="AF23" s="28">
        <f t="shared" si="27"/>
        <v>0</v>
      </c>
      <c r="AG23" s="25"/>
      <c r="AH23" s="24"/>
      <c r="AI23" s="28">
        <f t="shared" si="28"/>
        <v>0</v>
      </c>
      <c r="AJ23" s="25"/>
      <c r="AK23" s="24"/>
      <c r="AL23" s="28">
        <f t="shared" si="29"/>
        <v>0</v>
      </c>
      <c r="AM23" s="85">
        <f t="shared" si="30"/>
        <v>0</v>
      </c>
      <c r="AN23" s="29">
        <f t="shared" si="31"/>
        <v>620</v>
      </c>
      <c r="AO23" s="30">
        <f t="shared" si="32"/>
        <v>531.34</v>
      </c>
      <c r="AP23" s="86">
        <f t="shared" si="33"/>
        <v>531.34</v>
      </c>
      <c r="AQ23" s="50">
        <f t="shared" si="16"/>
        <v>281.2301551301823</v>
      </c>
      <c r="AR23" s="110">
        <v>1</v>
      </c>
      <c r="AS23" s="31"/>
    </row>
    <row r="24" spans="1:45" ht="15" customHeight="1">
      <c r="A24" s="22" t="s">
        <v>40</v>
      </c>
      <c r="B24" s="24">
        <v>40</v>
      </c>
      <c r="C24" s="53">
        <v>281.8</v>
      </c>
      <c r="D24" s="54">
        <f t="shared" si="18"/>
        <v>127.82364147691192</v>
      </c>
      <c r="E24" s="55">
        <v>0.857</v>
      </c>
      <c r="F24" s="56"/>
      <c r="G24" s="57" t="s">
        <v>31</v>
      </c>
      <c r="H24" s="26">
        <v>308</v>
      </c>
      <c r="I24" s="27"/>
      <c r="J24" s="24"/>
      <c r="K24" s="28">
        <f t="shared" si="19"/>
        <v>0</v>
      </c>
      <c r="L24" s="25"/>
      <c r="M24" s="24"/>
      <c r="N24" s="28">
        <f t="shared" si="20"/>
        <v>0</v>
      </c>
      <c r="O24" s="25"/>
      <c r="P24" s="24"/>
      <c r="Q24" s="28">
        <f t="shared" si="21"/>
        <v>0</v>
      </c>
      <c r="R24" s="85">
        <f t="shared" si="34"/>
        <v>0</v>
      </c>
      <c r="S24" s="27">
        <v>600</v>
      </c>
      <c r="T24" s="24"/>
      <c r="U24" s="28">
        <f t="shared" si="22"/>
        <v>600</v>
      </c>
      <c r="V24" s="25">
        <v>620</v>
      </c>
      <c r="W24" s="24"/>
      <c r="X24" s="28">
        <f t="shared" si="23"/>
        <v>620</v>
      </c>
      <c r="Y24" s="25">
        <v>640</v>
      </c>
      <c r="Z24" s="24" t="s">
        <v>51</v>
      </c>
      <c r="AA24" s="28">
        <f t="shared" si="24"/>
        <v>0</v>
      </c>
      <c r="AB24" s="33">
        <f t="shared" si="25"/>
        <v>620</v>
      </c>
      <c r="AC24" s="27">
        <f t="shared" si="26"/>
        <v>620</v>
      </c>
      <c r="AD24" s="25"/>
      <c r="AE24" s="24"/>
      <c r="AF24" s="28">
        <f t="shared" si="27"/>
        <v>0</v>
      </c>
      <c r="AG24" s="25"/>
      <c r="AH24" s="24"/>
      <c r="AI24" s="28">
        <f t="shared" si="28"/>
        <v>0</v>
      </c>
      <c r="AJ24" s="25"/>
      <c r="AK24" s="24"/>
      <c r="AL24" s="28">
        <f t="shared" si="29"/>
        <v>0</v>
      </c>
      <c r="AM24" s="85">
        <f t="shared" si="30"/>
        <v>0</v>
      </c>
      <c r="AN24" s="29">
        <f t="shared" si="31"/>
        <v>620</v>
      </c>
      <c r="AO24" s="30">
        <f t="shared" si="32"/>
        <v>531.34</v>
      </c>
      <c r="AP24" s="86">
        <f t="shared" si="33"/>
        <v>531.34</v>
      </c>
      <c r="AQ24" s="50">
        <f t="shared" si="16"/>
        <v>281.2301551301823</v>
      </c>
      <c r="AR24" s="110">
        <v>2</v>
      </c>
      <c r="AS24" s="31"/>
    </row>
    <row r="25" spans="1:45" s="52" customFormat="1" ht="15" customHeight="1">
      <c r="A25" s="5" t="s">
        <v>45</v>
      </c>
      <c r="B25" s="7">
        <v>39</v>
      </c>
      <c r="C25" s="36">
        <v>231.3</v>
      </c>
      <c r="D25" s="37">
        <f t="shared" si="18"/>
        <v>104.91699174453416</v>
      </c>
      <c r="E25" s="40">
        <v>0.899</v>
      </c>
      <c r="F25" s="38"/>
      <c r="G25" s="43" t="s">
        <v>31</v>
      </c>
      <c r="H25" s="9">
        <v>242</v>
      </c>
      <c r="I25" s="8"/>
      <c r="J25" s="7"/>
      <c r="K25" s="11">
        <f t="shared" si="19"/>
        <v>0</v>
      </c>
      <c r="L25" s="8"/>
      <c r="M25" s="7"/>
      <c r="N25" s="11">
        <f t="shared" si="20"/>
        <v>0</v>
      </c>
      <c r="O25" s="8"/>
      <c r="P25" s="7"/>
      <c r="Q25" s="11">
        <f t="shared" si="21"/>
        <v>0</v>
      </c>
      <c r="R25" s="33">
        <f t="shared" si="34"/>
        <v>0</v>
      </c>
      <c r="S25" s="10">
        <v>600</v>
      </c>
      <c r="T25" s="7"/>
      <c r="U25" s="11">
        <f t="shared" si="22"/>
        <v>600</v>
      </c>
      <c r="V25" s="8">
        <v>625</v>
      </c>
      <c r="W25" s="7"/>
      <c r="X25" s="11">
        <f t="shared" si="23"/>
        <v>625</v>
      </c>
      <c r="Y25" s="8">
        <v>640</v>
      </c>
      <c r="Z25" s="7"/>
      <c r="AA25" s="11">
        <f t="shared" si="24"/>
        <v>640</v>
      </c>
      <c r="AB25" s="33">
        <f t="shared" si="25"/>
        <v>640</v>
      </c>
      <c r="AC25" s="10">
        <f t="shared" si="26"/>
        <v>640</v>
      </c>
      <c r="AD25" s="8"/>
      <c r="AE25" s="7"/>
      <c r="AF25" s="11">
        <f t="shared" si="27"/>
        <v>0</v>
      </c>
      <c r="AG25" s="8"/>
      <c r="AH25" s="7"/>
      <c r="AI25" s="11">
        <f t="shared" si="28"/>
        <v>0</v>
      </c>
      <c r="AJ25" s="8"/>
      <c r="AK25" s="7"/>
      <c r="AL25" s="11">
        <f t="shared" si="29"/>
        <v>0</v>
      </c>
      <c r="AM25" s="33">
        <f t="shared" si="30"/>
        <v>0</v>
      </c>
      <c r="AN25" s="12">
        <f t="shared" si="31"/>
        <v>640</v>
      </c>
      <c r="AO25" s="21">
        <f t="shared" si="32"/>
        <v>575.36</v>
      </c>
      <c r="AP25" s="73">
        <f t="shared" si="33"/>
        <v>575.36</v>
      </c>
      <c r="AQ25" s="50">
        <f t="shared" si="16"/>
        <v>290.30209561825274</v>
      </c>
      <c r="AR25" s="112">
        <v>1</v>
      </c>
      <c r="AS25" s="15" t="s">
        <v>55</v>
      </c>
    </row>
    <row r="26" spans="1:45" ht="12.75">
      <c r="A26" s="39"/>
      <c r="B26" s="7"/>
      <c r="C26" s="36"/>
      <c r="D26" s="37">
        <f t="shared" si="18"/>
        <v>0</v>
      </c>
      <c r="E26" s="40"/>
      <c r="F26" s="38"/>
      <c r="G26" s="43"/>
      <c r="H26" s="14"/>
      <c r="I26" s="10"/>
      <c r="J26" s="7"/>
      <c r="K26" s="11">
        <f t="shared" si="19"/>
        <v>0</v>
      </c>
      <c r="L26" s="8"/>
      <c r="M26" s="7"/>
      <c r="N26" s="11">
        <f t="shared" si="20"/>
        <v>0</v>
      </c>
      <c r="O26" s="8"/>
      <c r="P26" s="7"/>
      <c r="Q26" s="11">
        <f t="shared" si="21"/>
        <v>0</v>
      </c>
      <c r="R26" s="33">
        <f t="shared" si="34"/>
        <v>0</v>
      </c>
      <c r="S26" s="10"/>
      <c r="T26" s="7"/>
      <c r="U26" s="11">
        <f t="shared" si="22"/>
        <v>0</v>
      </c>
      <c r="V26" s="8"/>
      <c r="W26" s="7"/>
      <c r="X26" s="11">
        <f t="shared" si="23"/>
        <v>0</v>
      </c>
      <c r="Y26" s="8"/>
      <c r="Z26" s="7"/>
      <c r="AA26" s="11">
        <f t="shared" si="24"/>
        <v>0</v>
      </c>
      <c r="AB26" s="33">
        <f t="shared" si="25"/>
        <v>0</v>
      </c>
      <c r="AC26" s="10">
        <f t="shared" si="26"/>
        <v>0</v>
      </c>
      <c r="AD26" s="8"/>
      <c r="AE26" s="7"/>
      <c r="AF26" s="11">
        <f t="shared" si="27"/>
        <v>0</v>
      </c>
      <c r="AG26" s="8"/>
      <c r="AH26" s="7"/>
      <c r="AI26" s="11">
        <f t="shared" si="28"/>
        <v>0</v>
      </c>
      <c r="AJ26" s="8"/>
      <c r="AK26" s="7"/>
      <c r="AL26" s="11">
        <f t="shared" si="29"/>
        <v>0</v>
      </c>
      <c r="AM26" s="33">
        <f t="shared" si="30"/>
        <v>0</v>
      </c>
      <c r="AN26" s="12">
        <f t="shared" si="31"/>
        <v>0</v>
      </c>
      <c r="AO26" s="21">
        <f t="shared" si="32"/>
        <v>0</v>
      </c>
      <c r="AP26" s="73">
        <f t="shared" si="33"/>
        <v>0</v>
      </c>
      <c r="AQ26" s="50">
        <f t="shared" si="16"/>
        <v>0</v>
      </c>
      <c r="AR26" s="112"/>
      <c r="AS26" s="15"/>
    </row>
    <row r="27" spans="1:45" ht="12.75">
      <c r="A27" s="20"/>
      <c r="B27" s="7"/>
      <c r="C27" s="36"/>
      <c r="D27" s="37">
        <f t="shared" si="18"/>
        <v>0</v>
      </c>
      <c r="E27" s="40"/>
      <c r="F27" s="38"/>
      <c r="G27" s="43"/>
      <c r="H27" s="9"/>
      <c r="I27" s="10"/>
      <c r="J27" s="7"/>
      <c r="K27" s="11">
        <f t="shared" si="19"/>
        <v>0</v>
      </c>
      <c r="L27" s="8"/>
      <c r="M27" s="7"/>
      <c r="N27" s="11">
        <f t="shared" si="20"/>
        <v>0</v>
      </c>
      <c r="O27" s="8"/>
      <c r="P27" s="7"/>
      <c r="Q27" s="11">
        <f t="shared" si="21"/>
        <v>0</v>
      </c>
      <c r="R27" s="33">
        <f t="shared" si="34"/>
        <v>0</v>
      </c>
      <c r="S27" s="10"/>
      <c r="T27" s="7"/>
      <c r="U27" s="11">
        <f t="shared" si="22"/>
        <v>0</v>
      </c>
      <c r="V27" s="8"/>
      <c r="W27" s="7"/>
      <c r="X27" s="11">
        <f t="shared" si="23"/>
        <v>0</v>
      </c>
      <c r="Y27" s="8"/>
      <c r="Z27" s="7"/>
      <c r="AA27" s="11">
        <f t="shared" si="24"/>
        <v>0</v>
      </c>
      <c r="AB27" s="33">
        <f t="shared" si="25"/>
        <v>0</v>
      </c>
      <c r="AC27" s="10">
        <f t="shared" si="26"/>
        <v>0</v>
      </c>
      <c r="AD27" s="8"/>
      <c r="AE27" s="7"/>
      <c r="AF27" s="11">
        <f t="shared" si="27"/>
        <v>0</v>
      </c>
      <c r="AG27" s="8"/>
      <c r="AH27" s="7"/>
      <c r="AI27" s="11">
        <f t="shared" si="28"/>
        <v>0</v>
      </c>
      <c r="AJ27" s="8"/>
      <c r="AK27" s="7"/>
      <c r="AL27" s="11">
        <f t="shared" si="29"/>
        <v>0</v>
      </c>
      <c r="AM27" s="33">
        <f t="shared" si="30"/>
        <v>0</v>
      </c>
      <c r="AN27" s="12">
        <f t="shared" si="31"/>
        <v>0</v>
      </c>
      <c r="AO27" s="21">
        <f t="shared" si="32"/>
        <v>0</v>
      </c>
      <c r="AP27" s="73">
        <f t="shared" si="33"/>
        <v>0</v>
      </c>
      <c r="AQ27" s="50">
        <f t="shared" si="16"/>
        <v>0</v>
      </c>
      <c r="AR27" s="112"/>
      <c r="AS27" s="15"/>
    </row>
    <row r="28" spans="1:45" s="52" customFormat="1" ht="12.75">
      <c r="A28" s="35"/>
      <c r="B28" s="46"/>
      <c r="C28" s="63"/>
      <c r="D28" s="64">
        <f t="shared" si="18"/>
        <v>0</v>
      </c>
      <c r="E28" s="65"/>
      <c r="F28" s="66"/>
      <c r="G28" s="67"/>
      <c r="H28" s="14"/>
      <c r="I28" s="16"/>
      <c r="J28" s="46"/>
      <c r="K28" s="47">
        <f t="shared" si="19"/>
        <v>0</v>
      </c>
      <c r="L28" s="16"/>
      <c r="M28" s="46"/>
      <c r="N28" s="47">
        <f t="shared" si="20"/>
        <v>0</v>
      </c>
      <c r="O28" s="16"/>
      <c r="P28" s="46"/>
      <c r="Q28" s="47">
        <f t="shared" si="21"/>
        <v>0</v>
      </c>
      <c r="R28" s="83">
        <f t="shared" si="34"/>
        <v>0</v>
      </c>
      <c r="S28" s="45"/>
      <c r="T28" s="46"/>
      <c r="U28" s="47">
        <f t="shared" si="22"/>
        <v>0</v>
      </c>
      <c r="V28" s="16"/>
      <c r="W28" s="46"/>
      <c r="X28" s="47">
        <f t="shared" si="23"/>
        <v>0</v>
      </c>
      <c r="Y28" s="16"/>
      <c r="Z28" s="46"/>
      <c r="AA28" s="47">
        <f t="shared" si="24"/>
        <v>0</v>
      </c>
      <c r="AB28" s="33">
        <f t="shared" si="25"/>
        <v>0</v>
      </c>
      <c r="AC28" s="45">
        <f t="shared" si="26"/>
        <v>0</v>
      </c>
      <c r="AD28" s="16"/>
      <c r="AE28" s="46"/>
      <c r="AF28" s="47">
        <f t="shared" si="27"/>
        <v>0</v>
      </c>
      <c r="AG28" s="16"/>
      <c r="AH28" s="46"/>
      <c r="AI28" s="47">
        <f t="shared" si="28"/>
        <v>0</v>
      </c>
      <c r="AJ28" s="16"/>
      <c r="AK28" s="46"/>
      <c r="AL28" s="47">
        <f t="shared" si="29"/>
        <v>0</v>
      </c>
      <c r="AM28" s="83">
        <f t="shared" si="30"/>
        <v>0</v>
      </c>
      <c r="AN28" s="48">
        <f t="shared" si="31"/>
        <v>0</v>
      </c>
      <c r="AO28" s="49">
        <f t="shared" si="32"/>
        <v>0</v>
      </c>
      <c r="AP28" s="73">
        <f t="shared" si="33"/>
        <v>0</v>
      </c>
      <c r="AQ28" s="50">
        <f t="shared" si="16"/>
        <v>0</v>
      </c>
      <c r="AR28" s="111"/>
      <c r="AS28" s="51"/>
    </row>
    <row r="29" spans="1:45" s="52" customFormat="1" ht="12.75">
      <c r="A29" s="35"/>
      <c r="B29" s="46"/>
      <c r="C29" s="63"/>
      <c r="D29" s="64">
        <f t="shared" si="18"/>
        <v>0</v>
      </c>
      <c r="E29" s="65"/>
      <c r="F29" s="66"/>
      <c r="G29" s="67"/>
      <c r="H29" s="14"/>
      <c r="I29" s="45"/>
      <c r="J29" s="46"/>
      <c r="K29" s="47">
        <f t="shared" si="19"/>
        <v>0</v>
      </c>
      <c r="L29" s="16"/>
      <c r="M29" s="46"/>
      <c r="N29" s="47">
        <f t="shared" si="20"/>
        <v>0</v>
      </c>
      <c r="O29" s="16"/>
      <c r="P29" s="46"/>
      <c r="Q29" s="47">
        <f t="shared" si="21"/>
        <v>0</v>
      </c>
      <c r="R29" s="83">
        <f t="shared" si="34"/>
        <v>0</v>
      </c>
      <c r="S29" s="45"/>
      <c r="T29" s="46"/>
      <c r="U29" s="47">
        <f t="shared" si="22"/>
        <v>0</v>
      </c>
      <c r="V29" s="16"/>
      <c r="W29" s="46"/>
      <c r="X29" s="47">
        <f t="shared" si="23"/>
        <v>0</v>
      </c>
      <c r="Y29" s="16"/>
      <c r="Z29" s="46"/>
      <c r="AA29" s="47">
        <f t="shared" si="24"/>
        <v>0</v>
      </c>
      <c r="AB29" s="33">
        <f t="shared" si="25"/>
        <v>0</v>
      </c>
      <c r="AC29" s="45">
        <f t="shared" si="26"/>
        <v>0</v>
      </c>
      <c r="AD29" s="16"/>
      <c r="AE29" s="46"/>
      <c r="AF29" s="47">
        <f t="shared" si="27"/>
        <v>0</v>
      </c>
      <c r="AG29" s="16"/>
      <c r="AH29" s="46"/>
      <c r="AI29" s="47">
        <f t="shared" si="28"/>
        <v>0</v>
      </c>
      <c r="AJ29" s="16"/>
      <c r="AK29" s="46"/>
      <c r="AL29" s="47">
        <f t="shared" si="29"/>
        <v>0</v>
      </c>
      <c r="AM29" s="83">
        <f t="shared" si="30"/>
        <v>0</v>
      </c>
      <c r="AN29" s="48">
        <f t="shared" si="31"/>
        <v>0</v>
      </c>
      <c r="AO29" s="49">
        <f t="shared" si="32"/>
        <v>0</v>
      </c>
      <c r="AP29" s="73">
        <f t="shared" si="33"/>
        <v>0</v>
      </c>
      <c r="AQ29" s="50">
        <f t="shared" si="16"/>
        <v>0</v>
      </c>
      <c r="AR29" s="111"/>
      <c r="AS29" s="51"/>
    </row>
    <row r="30" spans="1:45" s="52" customFormat="1" ht="12.75">
      <c r="A30" s="39"/>
      <c r="B30" s="46"/>
      <c r="C30" s="63"/>
      <c r="D30" s="64">
        <f t="shared" si="18"/>
        <v>0</v>
      </c>
      <c r="E30" s="68"/>
      <c r="F30" s="66"/>
      <c r="G30" s="67"/>
      <c r="H30" s="14"/>
      <c r="I30" s="45"/>
      <c r="J30" s="46"/>
      <c r="K30" s="47">
        <f t="shared" si="19"/>
        <v>0</v>
      </c>
      <c r="L30" s="16"/>
      <c r="M30" s="46"/>
      <c r="N30" s="47">
        <f t="shared" si="20"/>
        <v>0</v>
      </c>
      <c r="O30" s="16"/>
      <c r="P30" s="46"/>
      <c r="Q30" s="47">
        <f t="shared" si="21"/>
        <v>0</v>
      </c>
      <c r="R30" s="83">
        <f t="shared" si="34"/>
        <v>0</v>
      </c>
      <c r="S30" s="45"/>
      <c r="T30" s="46"/>
      <c r="U30" s="47">
        <f t="shared" si="22"/>
        <v>0</v>
      </c>
      <c r="V30" s="16"/>
      <c r="W30" s="46"/>
      <c r="X30" s="47">
        <f t="shared" si="23"/>
        <v>0</v>
      </c>
      <c r="Y30" s="16"/>
      <c r="Z30" s="46"/>
      <c r="AA30" s="47">
        <f t="shared" si="24"/>
        <v>0</v>
      </c>
      <c r="AB30" s="33">
        <f t="shared" si="25"/>
        <v>0</v>
      </c>
      <c r="AC30" s="45">
        <f t="shared" si="26"/>
        <v>0</v>
      </c>
      <c r="AD30" s="16"/>
      <c r="AE30" s="46"/>
      <c r="AF30" s="47">
        <f t="shared" si="27"/>
        <v>0</v>
      </c>
      <c r="AG30" s="16"/>
      <c r="AH30" s="46"/>
      <c r="AI30" s="47">
        <f t="shared" si="28"/>
        <v>0</v>
      </c>
      <c r="AJ30" s="16"/>
      <c r="AK30" s="46"/>
      <c r="AL30" s="47">
        <f t="shared" si="29"/>
        <v>0</v>
      </c>
      <c r="AM30" s="83">
        <f t="shared" si="30"/>
        <v>0</v>
      </c>
      <c r="AN30" s="48">
        <f t="shared" si="31"/>
        <v>0</v>
      </c>
      <c r="AO30" s="49">
        <f t="shared" si="32"/>
        <v>0</v>
      </c>
      <c r="AP30" s="73">
        <f t="shared" si="33"/>
        <v>0</v>
      </c>
      <c r="AQ30" s="50">
        <f t="shared" si="16"/>
        <v>0</v>
      </c>
      <c r="AR30" s="111"/>
      <c r="AS30" s="51"/>
    </row>
    <row r="31" spans="1:45" s="52" customFormat="1" ht="12.75">
      <c r="A31" s="39"/>
      <c r="B31" s="46"/>
      <c r="C31" s="63"/>
      <c r="D31" s="64">
        <f t="shared" si="18"/>
        <v>0</v>
      </c>
      <c r="E31" s="68"/>
      <c r="F31" s="66"/>
      <c r="G31" s="67"/>
      <c r="H31" s="14"/>
      <c r="I31" s="45"/>
      <c r="J31" s="46"/>
      <c r="K31" s="47">
        <f t="shared" si="19"/>
        <v>0</v>
      </c>
      <c r="L31" s="16"/>
      <c r="M31" s="46"/>
      <c r="N31" s="47">
        <f t="shared" si="20"/>
        <v>0</v>
      </c>
      <c r="O31" s="16"/>
      <c r="P31" s="46"/>
      <c r="Q31" s="47">
        <f t="shared" si="21"/>
        <v>0</v>
      </c>
      <c r="R31" s="83">
        <f t="shared" si="34"/>
        <v>0</v>
      </c>
      <c r="S31" s="45"/>
      <c r="T31" s="46"/>
      <c r="U31" s="47">
        <f t="shared" si="22"/>
        <v>0</v>
      </c>
      <c r="V31" s="16"/>
      <c r="W31" s="46"/>
      <c r="X31" s="47">
        <f t="shared" si="23"/>
        <v>0</v>
      </c>
      <c r="Y31" s="16"/>
      <c r="Z31" s="46"/>
      <c r="AA31" s="47">
        <f t="shared" si="24"/>
        <v>0</v>
      </c>
      <c r="AB31" s="33">
        <f t="shared" si="25"/>
        <v>0</v>
      </c>
      <c r="AC31" s="45">
        <f t="shared" si="26"/>
        <v>0</v>
      </c>
      <c r="AD31" s="16"/>
      <c r="AE31" s="46"/>
      <c r="AF31" s="47">
        <f t="shared" si="27"/>
        <v>0</v>
      </c>
      <c r="AG31" s="16"/>
      <c r="AH31" s="46"/>
      <c r="AI31" s="47">
        <f t="shared" si="28"/>
        <v>0</v>
      </c>
      <c r="AJ31" s="16"/>
      <c r="AK31" s="46"/>
      <c r="AL31" s="47">
        <f t="shared" si="29"/>
        <v>0</v>
      </c>
      <c r="AM31" s="83">
        <f t="shared" si="30"/>
        <v>0</v>
      </c>
      <c r="AN31" s="48">
        <f t="shared" si="31"/>
        <v>0</v>
      </c>
      <c r="AO31" s="49">
        <f t="shared" si="32"/>
        <v>0</v>
      </c>
      <c r="AP31" s="73">
        <f t="shared" si="33"/>
        <v>0</v>
      </c>
      <c r="AQ31" s="50">
        <f t="shared" si="16"/>
        <v>0</v>
      </c>
      <c r="AR31" s="111"/>
      <c r="AS31" s="51"/>
    </row>
    <row r="32" spans="1:45" s="52" customFormat="1" ht="12.75">
      <c r="A32" s="35"/>
      <c r="B32" s="39"/>
      <c r="C32" s="46"/>
      <c r="D32" s="64">
        <f t="shared" si="18"/>
        <v>0</v>
      </c>
      <c r="E32" s="68"/>
      <c r="F32" s="69"/>
      <c r="G32" s="70"/>
      <c r="H32" s="67"/>
      <c r="I32" s="16"/>
      <c r="J32" s="46"/>
      <c r="K32" s="47">
        <f t="shared" si="19"/>
        <v>0</v>
      </c>
      <c r="L32" s="16"/>
      <c r="M32" s="46"/>
      <c r="N32" s="47">
        <f t="shared" si="20"/>
        <v>0</v>
      </c>
      <c r="O32" s="16"/>
      <c r="P32" s="46"/>
      <c r="Q32" s="47">
        <f t="shared" si="21"/>
        <v>0</v>
      </c>
      <c r="R32" s="83">
        <f t="shared" si="34"/>
        <v>0</v>
      </c>
      <c r="S32" s="45"/>
      <c r="T32" s="46"/>
      <c r="U32" s="47">
        <f t="shared" si="22"/>
        <v>0</v>
      </c>
      <c r="V32" s="16"/>
      <c r="W32" s="46"/>
      <c r="X32" s="47">
        <f t="shared" si="23"/>
        <v>0</v>
      </c>
      <c r="Y32" s="16"/>
      <c r="Z32" s="46"/>
      <c r="AA32" s="47">
        <f t="shared" si="24"/>
        <v>0</v>
      </c>
      <c r="AB32" s="33">
        <f t="shared" si="25"/>
        <v>0</v>
      </c>
      <c r="AC32" s="45">
        <f t="shared" si="26"/>
        <v>0</v>
      </c>
      <c r="AD32" s="16"/>
      <c r="AE32" s="46"/>
      <c r="AF32" s="47">
        <f t="shared" si="27"/>
        <v>0</v>
      </c>
      <c r="AG32" s="16"/>
      <c r="AH32" s="46"/>
      <c r="AI32" s="47">
        <f t="shared" si="28"/>
        <v>0</v>
      </c>
      <c r="AJ32" s="16"/>
      <c r="AK32" s="46"/>
      <c r="AL32" s="47">
        <f t="shared" si="29"/>
        <v>0</v>
      </c>
      <c r="AM32" s="83">
        <f t="shared" si="30"/>
        <v>0</v>
      </c>
      <c r="AN32" s="48">
        <f t="shared" si="31"/>
        <v>0</v>
      </c>
      <c r="AO32" s="49">
        <f t="shared" si="32"/>
        <v>0</v>
      </c>
      <c r="AP32" s="73">
        <f t="shared" si="33"/>
        <v>0</v>
      </c>
      <c r="AQ32" s="50">
        <f t="shared" si="16"/>
        <v>0</v>
      </c>
      <c r="AR32" s="111"/>
      <c r="AS32" s="51"/>
    </row>
    <row r="33" spans="1:45" s="52" customFormat="1" ht="12.75">
      <c r="A33" s="39"/>
      <c r="B33" s="39"/>
      <c r="C33" s="46"/>
      <c r="D33" s="64">
        <f t="shared" si="18"/>
        <v>0</v>
      </c>
      <c r="E33" s="68"/>
      <c r="F33" s="71"/>
      <c r="G33" s="72"/>
      <c r="H33" s="67"/>
      <c r="I33" s="16"/>
      <c r="J33" s="46"/>
      <c r="K33" s="47">
        <f t="shared" si="19"/>
        <v>0</v>
      </c>
      <c r="L33" s="16"/>
      <c r="M33" s="46"/>
      <c r="N33" s="47">
        <f t="shared" si="20"/>
        <v>0</v>
      </c>
      <c r="O33" s="16"/>
      <c r="P33" s="46"/>
      <c r="Q33" s="47">
        <f t="shared" si="21"/>
        <v>0</v>
      </c>
      <c r="R33" s="83">
        <f t="shared" si="34"/>
        <v>0</v>
      </c>
      <c r="S33" s="45"/>
      <c r="T33" s="46"/>
      <c r="U33" s="47">
        <f t="shared" si="22"/>
        <v>0</v>
      </c>
      <c r="V33" s="16"/>
      <c r="W33" s="46"/>
      <c r="X33" s="47">
        <f t="shared" si="23"/>
        <v>0</v>
      </c>
      <c r="Y33" s="16"/>
      <c r="Z33" s="46"/>
      <c r="AA33" s="47">
        <f t="shared" si="24"/>
        <v>0</v>
      </c>
      <c r="AB33" s="33">
        <f t="shared" si="25"/>
        <v>0</v>
      </c>
      <c r="AC33" s="45">
        <f t="shared" si="26"/>
        <v>0</v>
      </c>
      <c r="AD33" s="16"/>
      <c r="AE33" s="46"/>
      <c r="AF33" s="47">
        <f t="shared" si="27"/>
        <v>0</v>
      </c>
      <c r="AG33" s="16"/>
      <c r="AH33" s="46"/>
      <c r="AI33" s="47">
        <f t="shared" si="28"/>
        <v>0</v>
      </c>
      <c r="AJ33" s="16"/>
      <c r="AK33" s="46"/>
      <c r="AL33" s="47">
        <f t="shared" si="29"/>
        <v>0</v>
      </c>
      <c r="AM33" s="83">
        <f t="shared" si="30"/>
        <v>0</v>
      </c>
      <c r="AN33" s="48">
        <f t="shared" si="31"/>
        <v>0</v>
      </c>
      <c r="AO33" s="49">
        <f t="shared" si="32"/>
        <v>0</v>
      </c>
      <c r="AP33" s="73">
        <f t="shared" si="33"/>
        <v>0</v>
      </c>
      <c r="AQ33" s="50">
        <f t="shared" si="16"/>
        <v>0</v>
      </c>
      <c r="AR33" s="111"/>
      <c r="AS33" s="51"/>
    </row>
    <row r="34" spans="1:45" s="52" customFormat="1" ht="12.75">
      <c r="A34" s="39"/>
      <c r="B34" s="39"/>
      <c r="C34" s="46"/>
      <c r="D34" s="64">
        <f t="shared" si="18"/>
        <v>0</v>
      </c>
      <c r="E34" s="68"/>
      <c r="F34" s="71"/>
      <c r="G34" s="72"/>
      <c r="H34" s="67"/>
      <c r="I34" s="16"/>
      <c r="J34" s="46"/>
      <c r="K34" s="47">
        <f t="shared" si="19"/>
        <v>0</v>
      </c>
      <c r="L34" s="16"/>
      <c r="M34" s="46"/>
      <c r="N34" s="47">
        <f t="shared" si="20"/>
        <v>0</v>
      </c>
      <c r="O34" s="16"/>
      <c r="P34" s="46"/>
      <c r="Q34" s="47">
        <f t="shared" si="21"/>
        <v>0</v>
      </c>
      <c r="R34" s="83">
        <f t="shared" si="34"/>
        <v>0</v>
      </c>
      <c r="S34" s="45"/>
      <c r="T34" s="46"/>
      <c r="U34" s="47">
        <f t="shared" si="22"/>
        <v>0</v>
      </c>
      <c r="V34" s="16"/>
      <c r="W34" s="46"/>
      <c r="X34" s="47">
        <f t="shared" si="23"/>
        <v>0</v>
      </c>
      <c r="Y34" s="16"/>
      <c r="Z34" s="46"/>
      <c r="AA34" s="47">
        <f t="shared" si="24"/>
        <v>0</v>
      </c>
      <c r="AB34" s="33">
        <f t="shared" si="25"/>
        <v>0</v>
      </c>
      <c r="AC34" s="45">
        <f t="shared" si="26"/>
        <v>0</v>
      </c>
      <c r="AD34" s="16"/>
      <c r="AE34" s="46"/>
      <c r="AF34" s="47">
        <f t="shared" si="27"/>
        <v>0</v>
      </c>
      <c r="AG34" s="16"/>
      <c r="AH34" s="46"/>
      <c r="AI34" s="47">
        <f t="shared" si="28"/>
        <v>0</v>
      </c>
      <c r="AJ34" s="16"/>
      <c r="AK34" s="46"/>
      <c r="AL34" s="47">
        <f t="shared" si="29"/>
        <v>0</v>
      </c>
      <c r="AM34" s="83">
        <f t="shared" si="30"/>
        <v>0</v>
      </c>
      <c r="AN34" s="48">
        <f t="shared" si="31"/>
        <v>0</v>
      </c>
      <c r="AO34" s="49">
        <f t="shared" si="32"/>
        <v>0</v>
      </c>
      <c r="AP34" s="73">
        <f t="shared" si="33"/>
        <v>0</v>
      </c>
      <c r="AQ34" s="50">
        <f t="shared" si="16"/>
        <v>0</v>
      </c>
      <c r="AR34" s="111"/>
      <c r="AS34" s="51"/>
    </row>
    <row r="35" spans="1:45" s="52" customFormat="1" ht="12.75">
      <c r="A35" s="39"/>
      <c r="B35" s="39"/>
      <c r="C35" s="46"/>
      <c r="D35" s="64">
        <f t="shared" si="18"/>
        <v>0</v>
      </c>
      <c r="E35" s="68"/>
      <c r="F35" s="69"/>
      <c r="G35" s="70"/>
      <c r="H35" s="67"/>
      <c r="I35" s="16"/>
      <c r="J35" s="46"/>
      <c r="K35" s="47">
        <f t="shared" si="19"/>
        <v>0</v>
      </c>
      <c r="L35" s="16"/>
      <c r="M35" s="46"/>
      <c r="N35" s="47">
        <f t="shared" si="20"/>
        <v>0</v>
      </c>
      <c r="O35" s="16"/>
      <c r="P35" s="46"/>
      <c r="Q35" s="47">
        <f t="shared" si="21"/>
        <v>0</v>
      </c>
      <c r="R35" s="83">
        <f t="shared" si="34"/>
        <v>0</v>
      </c>
      <c r="S35" s="45"/>
      <c r="T35" s="46"/>
      <c r="U35" s="47">
        <f t="shared" si="22"/>
        <v>0</v>
      </c>
      <c r="V35" s="16"/>
      <c r="W35" s="46"/>
      <c r="X35" s="47">
        <f t="shared" si="23"/>
        <v>0</v>
      </c>
      <c r="Y35" s="16"/>
      <c r="Z35" s="46"/>
      <c r="AA35" s="47">
        <f t="shared" si="24"/>
        <v>0</v>
      </c>
      <c r="AB35" s="33">
        <f t="shared" si="25"/>
        <v>0</v>
      </c>
      <c r="AC35" s="45">
        <f t="shared" si="26"/>
        <v>0</v>
      </c>
      <c r="AD35" s="16"/>
      <c r="AE35" s="46"/>
      <c r="AF35" s="47">
        <f t="shared" si="27"/>
        <v>0</v>
      </c>
      <c r="AG35" s="16"/>
      <c r="AH35" s="46"/>
      <c r="AI35" s="47">
        <f t="shared" si="28"/>
        <v>0</v>
      </c>
      <c r="AJ35" s="16"/>
      <c r="AK35" s="46"/>
      <c r="AL35" s="47">
        <f t="shared" si="29"/>
        <v>0</v>
      </c>
      <c r="AM35" s="83">
        <f t="shared" si="30"/>
        <v>0</v>
      </c>
      <c r="AN35" s="48">
        <f t="shared" si="31"/>
        <v>0</v>
      </c>
      <c r="AO35" s="49">
        <f t="shared" si="32"/>
        <v>0</v>
      </c>
      <c r="AP35" s="73">
        <f t="shared" si="33"/>
        <v>0</v>
      </c>
      <c r="AQ35" s="50">
        <f t="shared" si="16"/>
        <v>0</v>
      </c>
      <c r="AR35" s="111"/>
      <c r="AS35" s="51"/>
    </row>
    <row r="36" spans="1:45" s="52" customFormat="1" ht="12.75">
      <c r="A36" s="39"/>
      <c r="B36" s="39"/>
      <c r="C36" s="46"/>
      <c r="D36" s="64">
        <f t="shared" si="18"/>
        <v>0</v>
      </c>
      <c r="E36" s="46"/>
      <c r="F36" s="71"/>
      <c r="G36" s="72"/>
      <c r="H36" s="67"/>
      <c r="I36" s="16"/>
      <c r="J36" s="46"/>
      <c r="K36" s="47">
        <f t="shared" si="19"/>
        <v>0</v>
      </c>
      <c r="L36" s="16"/>
      <c r="M36" s="46"/>
      <c r="N36" s="47">
        <f t="shared" si="20"/>
        <v>0</v>
      </c>
      <c r="O36" s="16"/>
      <c r="P36" s="46"/>
      <c r="Q36" s="47">
        <f t="shared" si="21"/>
        <v>0</v>
      </c>
      <c r="R36" s="83">
        <f t="shared" si="34"/>
        <v>0</v>
      </c>
      <c r="S36" s="45"/>
      <c r="T36" s="46"/>
      <c r="U36" s="47">
        <f t="shared" si="22"/>
        <v>0</v>
      </c>
      <c r="V36" s="16"/>
      <c r="W36" s="46"/>
      <c r="X36" s="47">
        <f t="shared" si="23"/>
        <v>0</v>
      </c>
      <c r="Y36" s="16"/>
      <c r="Z36" s="46"/>
      <c r="AA36" s="47">
        <f t="shared" si="24"/>
        <v>0</v>
      </c>
      <c r="AB36" s="33">
        <f t="shared" si="25"/>
        <v>0</v>
      </c>
      <c r="AC36" s="45">
        <f t="shared" si="26"/>
        <v>0</v>
      </c>
      <c r="AD36" s="16"/>
      <c r="AE36" s="46"/>
      <c r="AF36" s="47">
        <f t="shared" si="27"/>
        <v>0</v>
      </c>
      <c r="AG36" s="16"/>
      <c r="AH36" s="46"/>
      <c r="AI36" s="47">
        <f t="shared" si="28"/>
        <v>0</v>
      </c>
      <c r="AJ36" s="16"/>
      <c r="AK36" s="46"/>
      <c r="AL36" s="47">
        <f t="shared" si="29"/>
        <v>0</v>
      </c>
      <c r="AM36" s="83">
        <f t="shared" si="30"/>
        <v>0</v>
      </c>
      <c r="AN36" s="48">
        <f t="shared" si="31"/>
        <v>0</v>
      </c>
      <c r="AO36" s="49">
        <f t="shared" si="32"/>
        <v>0</v>
      </c>
      <c r="AP36" s="73">
        <f t="shared" si="33"/>
        <v>0</v>
      </c>
      <c r="AQ36" s="50">
        <f t="shared" si="16"/>
        <v>0</v>
      </c>
      <c r="AR36" s="111"/>
      <c r="AS36" s="51"/>
    </row>
    <row r="37" spans="1:45" ht="12.75">
      <c r="A37" s="5"/>
      <c r="B37" s="5"/>
      <c r="C37" s="5"/>
      <c r="D37" s="37">
        <f t="shared" si="18"/>
        <v>0</v>
      </c>
      <c r="E37" s="6"/>
      <c r="F37" s="59"/>
      <c r="G37" s="61"/>
      <c r="H37" s="58"/>
      <c r="I37" s="8"/>
      <c r="J37" s="7"/>
      <c r="K37" s="11">
        <f t="shared" si="19"/>
        <v>0</v>
      </c>
      <c r="L37" s="8"/>
      <c r="M37" s="7"/>
      <c r="N37" s="11">
        <f t="shared" si="20"/>
        <v>0</v>
      </c>
      <c r="O37" s="8"/>
      <c r="P37" s="7"/>
      <c r="Q37" s="11">
        <f t="shared" si="21"/>
        <v>0</v>
      </c>
      <c r="R37" s="33">
        <f t="shared" si="34"/>
        <v>0</v>
      </c>
      <c r="S37" s="10"/>
      <c r="T37" s="7"/>
      <c r="U37" s="11">
        <f t="shared" si="22"/>
        <v>0</v>
      </c>
      <c r="V37" s="8"/>
      <c r="W37" s="7"/>
      <c r="X37" s="11">
        <f t="shared" si="23"/>
        <v>0</v>
      </c>
      <c r="Y37" s="8"/>
      <c r="Z37" s="7"/>
      <c r="AA37" s="11">
        <f t="shared" si="24"/>
        <v>0</v>
      </c>
      <c r="AB37" s="33">
        <f t="shared" si="25"/>
        <v>0</v>
      </c>
      <c r="AC37" s="10">
        <f t="shared" si="26"/>
        <v>0</v>
      </c>
      <c r="AD37" s="8"/>
      <c r="AE37" s="7"/>
      <c r="AF37" s="11">
        <f t="shared" si="27"/>
        <v>0</v>
      </c>
      <c r="AG37" s="8"/>
      <c r="AH37" s="7"/>
      <c r="AI37" s="11">
        <f t="shared" si="28"/>
        <v>0</v>
      </c>
      <c r="AJ37" s="8"/>
      <c r="AK37" s="7"/>
      <c r="AL37" s="11">
        <f t="shared" si="29"/>
        <v>0</v>
      </c>
      <c r="AM37" s="33">
        <f t="shared" si="30"/>
        <v>0</v>
      </c>
      <c r="AN37" s="12">
        <f t="shared" si="31"/>
        <v>0</v>
      </c>
      <c r="AO37" s="21">
        <f t="shared" si="32"/>
        <v>0</v>
      </c>
      <c r="AP37" s="73">
        <f t="shared" si="33"/>
        <v>0</v>
      </c>
      <c r="AQ37" s="50">
        <f t="shared" si="16"/>
        <v>0</v>
      </c>
      <c r="AR37" s="112"/>
      <c r="AS37" s="15"/>
    </row>
    <row r="38" spans="1:45" ht="12.75">
      <c r="A38" s="5"/>
      <c r="B38" s="5"/>
      <c r="C38" s="5"/>
      <c r="D38" s="37">
        <f t="shared" si="18"/>
        <v>0</v>
      </c>
      <c r="E38" s="6"/>
      <c r="F38" s="59"/>
      <c r="G38" s="61"/>
      <c r="H38" s="58"/>
      <c r="I38" s="10"/>
      <c r="J38" s="7"/>
      <c r="K38" s="11">
        <f t="shared" si="19"/>
        <v>0</v>
      </c>
      <c r="L38" s="8"/>
      <c r="M38" s="7"/>
      <c r="N38" s="11">
        <f t="shared" si="20"/>
        <v>0</v>
      </c>
      <c r="O38" s="8"/>
      <c r="P38" s="7"/>
      <c r="Q38" s="11">
        <f t="shared" si="21"/>
        <v>0</v>
      </c>
      <c r="R38" s="33">
        <f t="shared" si="34"/>
        <v>0</v>
      </c>
      <c r="S38" s="10"/>
      <c r="T38" s="7"/>
      <c r="U38" s="11">
        <f t="shared" si="22"/>
        <v>0</v>
      </c>
      <c r="V38" s="8"/>
      <c r="W38" s="7"/>
      <c r="X38" s="11">
        <f t="shared" si="23"/>
        <v>0</v>
      </c>
      <c r="Y38" s="8"/>
      <c r="Z38" s="7"/>
      <c r="AA38" s="11">
        <f t="shared" si="24"/>
        <v>0</v>
      </c>
      <c r="AB38" s="33">
        <f t="shared" si="25"/>
        <v>0</v>
      </c>
      <c r="AC38" s="10">
        <f t="shared" si="26"/>
        <v>0</v>
      </c>
      <c r="AD38" s="8"/>
      <c r="AE38" s="7"/>
      <c r="AF38" s="11">
        <f t="shared" si="27"/>
        <v>0</v>
      </c>
      <c r="AG38" s="8"/>
      <c r="AH38" s="7"/>
      <c r="AI38" s="11">
        <f t="shared" si="28"/>
        <v>0</v>
      </c>
      <c r="AJ38" s="8"/>
      <c r="AK38" s="7"/>
      <c r="AL38" s="11">
        <f t="shared" si="29"/>
        <v>0</v>
      </c>
      <c r="AM38" s="33">
        <f t="shared" si="30"/>
        <v>0</v>
      </c>
      <c r="AN38" s="12">
        <f t="shared" si="31"/>
        <v>0</v>
      </c>
      <c r="AO38" s="21">
        <f t="shared" si="32"/>
        <v>0</v>
      </c>
      <c r="AP38" s="73">
        <f t="shared" si="33"/>
        <v>0</v>
      </c>
      <c r="AQ38" s="50">
        <f t="shared" si="16"/>
        <v>0</v>
      </c>
      <c r="AR38" s="112"/>
      <c r="AS38" s="15"/>
    </row>
    <row r="39" spans="1:45" ht="12.75">
      <c r="A39" s="5"/>
      <c r="B39" s="5"/>
      <c r="C39" s="5"/>
      <c r="D39" s="37">
        <f>C39/2.2046</f>
        <v>0</v>
      </c>
      <c r="E39" s="5"/>
      <c r="F39" s="60"/>
      <c r="G39" s="62"/>
      <c r="H39" s="58"/>
      <c r="I39" s="10"/>
      <c r="J39" s="7"/>
      <c r="K39" s="11">
        <f>IF(J39&gt;0,0,I39)</f>
        <v>0</v>
      </c>
      <c r="L39" s="8"/>
      <c r="M39" s="7"/>
      <c r="N39" s="11">
        <f>IF(M39&gt;0,0,L39)</f>
        <v>0</v>
      </c>
      <c r="O39" s="8"/>
      <c r="P39" s="7"/>
      <c r="Q39" s="11">
        <f>IF(P39&gt;0,0,O39)</f>
        <v>0</v>
      </c>
      <c r="R39" s="33">
        <f t="shared" si="34"/>
        <v>0</v>
      </c>
      <c r="S39" s="10"/>
      <c r="T39" s="7"/>
      <c r="U39" s="11">
        <f>IF(T39&gt;0,0,S39)</f>
        <v>0</v>
      </c>
      <c r="V39" s="8"/>
      <c r="W39" s="7"/>
      <c r="X39" s="11">
        <f>IF(W39&gt;0,0,V39)</f>
        <v>0</v>
      </c>
      <c r="Y39" s="8"/>
      <c r="Z39" s="7"/>
      <c r="AA39" s="11">
        <f>IF(Z39&gt;0,0,Y39)</f>
        <v>0</v>
      </c>
      <c r="AB39" s="33">
        <f>MAX(U39,X39,AA39)</f>
        <v>0</v>
      </c>
      <c r="AC39" s="10">
        <f>R39+AB39</f>
        <v>0</v>
      </c>
      <c r="AD39" s="8"/>
      <c r="AE39" s="7"/>
      <c r="AF39" s="11">
        <f>IF(AE39&gt;0,0,AD39)</f>
        <v>0</v>
      </c>
      <c r="AG39" s="8"/>
      <c r="AH39" s="7"/>
      <c r="AI39" s="11">
        <f>IF(AH39&gt;0,0,AG39)</f>
        <v>0</v>
      </c>
      <c r="AJ39" s="8"/>
      <c r="AK39" s="7"/>
      <c r="AL39" s="11">
        <f>IF(AK39&gt;0,0,AJ39)</f>
        <v>0</v>
      </c>
      <c r="AM39" s="33">
        <f>MAX(AF39,AI39,AL39)</f>
        <v>0</v>
      </c>
      <c r="AN39" s="12">
        <f>(AM39+AB39+R39)</f>
        <v>0</v>
      </c>
      <c r="AO39" s="21">
        <f>(AN39*E39)</f>
        <v>0</v>
      </c>
      <c r="AP39" s="73">
        <f>IF(F39&gt;0,AO39*F39,AN39*E39)</f>
        <v>0</v>
      </c>
      <c r="AQ39" s="50">
        <f t="shared" si="16"/>
        <v>0</v>
      </c>
      <c r="AR39" s="112"/>
      <c r="AS39" s="15"/>
    </row>
    <row r="40" spans="1:45" ht="12.75">
      <c r="A40" s="5"/>
      <c r="B40" s="5"/>
      <c r="C40" s="5"/>
      <c r="D40" s="37">
        <f>C40/2.2046</f>
        <v>0</v>
      </c>
      <c r="E40" s="6"/>
      <c r="F40" s="59"/>
      <c r="G40" s="61"/>
      <c r="H40" s="58"/>
      <c r="I40" s="8"/>
      <c r="J40" s="7"/>
      <c r="K40" s="11">
        <f>IF(J40&gt;0,0,I40)</f>
        <v>0</v>
      </c>
      <c r="L40" s="8"/>
      <c r="M40" s="7"/>
      <c r="N40" s="11">
        <f>IF(M40&gt;0,0,L40)</f>
        <v>0</v>
      </c>
      <c r="O40" s="8"/>
      <c r="P40" s="7"/>
      <c r="Q40" s="11">
        <f>IF(P40&gt;0,0,O40)</f>
        <v>0</v>
      </c>
      <c r="R40" s="33">
        <f t="shared" si="34"/>
        <v>0</v>
      </c>
      <c r="S40" s="10"/>
      <c r="T40" s="7"/>
      <c r="U40" s="11">
        <f>IF(T40&gt;0,0,S40)</f>
        <v>0</v>
      </c>
      <c r="V40" s="8"/>
      <c r="W40" s="7"/>
      <c r="X40" s="11">
        <f>IF(W40&gt;0,0,V40)</f>
        <v>0</v>
      </c>
      <c r="Y40" s="8"/>
      <c r="Z40" s="7"/>
      <c r="AA40" s="11">
        <f>IF(Z40&gt;0,0,Y40)</f>
        <v>0</v>
      </c>
      <c r="AB40" s="33">
        <f>MAX(U40,X40,AA40)</f>
        <v>0</v>
      </c>
      <c r="AC40" s="10">
        <f>R40+AB40</f>
        <v>0</v>
      </c>
      <c r="AD40" s="8"/>
      <c r="AE40" s="7"/>
      <c r="AF40" s="11">
        <f>IF(AE40&gt;0,0,AD40)</f>
        <v>0</v>
      </c>
      <c r="AG40" s="8"/>
      <c r="AH40" s="7"/>
      <c r="AI40" s="11">
        <f>IF(AH40&gt;0,0,AG40)</f>
        <v>0</v>
      </c>
      <c r="AJ40" s="8"/>
      <c r="AK40" s="7"/>
      <c r="AL40" s="11">
        <f>IF(AK40&gt;0,0,AJ40)</f>
        <v>0</v>
      </c>
      <c r="AM40" s="33">
        <f>MAX(AF40,AI40,AL40)</f>
        <v>0</v>
      </c>
      <c r="AN40" s="12">
        <f>(AM40+AB40+R40)</f>
        <v>0</v>
      </c>
      <c r="AO40" s="21">
        <f>(AN40*E40)</f>
        <v>0</v>
      </c>
      <c r="AP40" s="73">
        <f>IF(F40&gt;0,AO40*F40,AN40*E40)</f>
        <v>0</v>
      </c>
      <c r="AQ40" s="50">
        <f>(AN40/2.2046)</f>
        <v>0</v>
      </c>
      <c r="AR40" s="112"/>
      <c r="AS40" s="15"/>
    </row>
  </sheetData>
  <printOptions horizontalCentered="1" verticalCentered="1"/>
  <pageMargins left="0.25" right="0.46" top="0.25" bottom="0" header="0.38" footer="0.29"/>
  <pageSetup horizontalDpi="300" verticalDpi="300" orientation="landscape" scale="75" r:id="rId1"/>
  <headerFooter alignWithMargins="0">
    <oddHeader>&amp;LRockhill, SC&amp;CAPF South Carolina State Open Powerlifting Meet&amp;RAugust 27,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2005-12-20T03:41:48Z</cp:lastPrinted>
  <dcterms:created xsi:type="dcterms:W3CDTF">2002-11-02T02:56:58Z</dcterms:created>
  <dcterms:modified xsi:type="dcterms:W3CDTF">2005-12-20T16:41:00Z</dcterms:modified>
  <cp:category/>
  <cp:version/>
  <cp:contentType/>
  <cp:contentStatus/>
</cp:coreProperties>
</file>